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77" documentId="8_{463A57E2-BB8B-4924-941F-1F6D2F259110}" xr6:coauthVersionLast="47" xr6:coauthVersionMax="47" xr10:uidLastSave="{262BAA92-38BB-408B-B8AE-C22805D9B7E9}"/>
  <bookViews>
    <workbookView xWindow="28680" yWindow="-120" windowWidth="29040" windowHeight="15720" xr2:uid="{00000000-000D-0000-FFFF-FFFF00000000}"/>
  </bookViews>
  <sheets>
    <sheet name="AKT (4) Aprill" sheetId="4" r:id="rId1"/>
    <sheet name="AKT (3) Veebruar" sheetId="3" r:id="rId2"/>
    <sheet name="AKT (2) Detsember" sheetId="2" r:id="rId3"/>
    <sheet name="AKT 1" sheetId="1" r:id="rId4"/>
  </sheets>
  <definedNames>
    <definedName name="_xlnm.Print_Area" localSheetId="2">'AKT (2) Detsember'!$A$1:$N$39</definedName>
    <definedName name="_xlnm.Print_Area" localSheetId="1">'AKT (3) Veebruar'!$A$1:$N$39</definedName>
    <definedName name="_xlnm.Print_Area" localSheetId="0">'AKT (4) Aprill'!$A$1:$N$40</definedName>
    <definedName name="_xlnm.Print_Area" localSheetId="3">'AKT 1'!$A$1:$N$39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4" l="1"/>
  <c r="J34" i="4"/>
  <c r="H34" i="4"/>
  <c r="F34" i="4"/>
  <c r="J32" i="4"/>
  <c r="K32" i="4"/>
  <c r="L32" i="4"/>
  <c r="M32" i="4"/>
  <c r="N32" i="4"/>
  <c r="O32" i="4"/>
  <c r="F32" i="4"/>
  <c r="H32" i="4"/>
  <c r="G28" i="4"/>
  <c r="G27" i="4"/>
  <c r="G26" i="4"/>
  <c r="G25" i="4"/>
  <c r="G24" i="4"/>
  <c r="K24" i="4" s="1"/>
  <c r="M24" i="4" s="1"/>
  <c r="O24" i="4" s="1"/>
  <c r="G23" i="4"/>
  <c r="K23" i="4" s="1"/>
  <c r="M23" i="4" s="1"/>
  <c r="O23" i="4" s="1"/>
  <c r="G22" i="4"/>
  <c r="G21" i="4"/>
  <c r="G20" i="4"/>
  <c r="K31" i="4"/>
  <c r="J31" i="4"/>
  <c r="H31" i="4"/>
  <c r="F31" i="4"/>
  <c r="F33" i="4" s="1"/>
  <c r="K29" i="4"/>
  <c r="M29" i="4" s="1"/>
  <c r="O29" i="4" s="1"/>
  <c r="J29" i="4"/>
  <c r="H29" i="4"/>
  <c r="L29" i="4" s="1"/>
  <c r="F29" i="4"/>
  <c r="N29" i="4" s="1"/>
  <c r="J28" i="4"/>
  <c r="K28" i="4"/>
  <c r="M28" i="4" s="1"/>
  <c r="O28" i="4" s="1"/>
  <c r="F28" i="4"/>
  <c r="J27" i="4"/>
  <c r="K27" i="4"/>
  <c r="M27" i="4" s="1"/>
  <c r="O27" i="4" s="1"/>
  <c r="F27" i="4"/>
  <c r="J26" i="4"/>
  <c r="K26" i="4"/>
  <c r="M26" i="4" s="1"/>
  <c r="O26" i="4" s="1"/>
  <c r="F26" i="4"/>
  <c r="J25" i="4"/>
  <c r="K25" i="4"/>
  <c r="M25" i="4" s="1"/>
  <c r="O25" i="4" s="1"/>
  <c r="F25" i="4"/>
  <c r="J24" i="4"/>
  <c r="F24" i="4"/>
  <c r="J23" i="4"/>
  <c r="F23" i="4"/>
  <c r="J22" i="4"/>
  <c r="K22" i="4"/>
  <c r="M22" i="4" s="1"/>
  <c r="O22" i="4" s="1"/>
  <c r="F22" i="4"/>
  <c r="J21" i="4"/>
  <c r="K21" i="4"/>
  <c r="M21" i="4" s="1"/>
  <c r="O21" i="4" s="1"/>
  <c r="F21" i="4"/>
  <c r="K20" i="4"/>
  <c r="M20" i="4" s="1"/>
  <c r="O20" i="4" s="1"/>
  <c r="J20" i="4"/>
  <c r="H20" i="4"/>
  <c r="F20" i="4"/>
  <c r="H36" i="2"/>
  <c r="L34" i="2"/>
  <c r="H34" i="2"/>
  <c r="H34" i="1"/>
  <c r="L34" i="1"/>
  <c r="G28" i="3"/>
  <c r="G27" i="3"/>
  <c r="G26" i="3"/>
  <c r="G25" i="3"/>
  <c r="G24" i="3"/>
  <c r="G23" i="3"/>
  <c r="G22" i="3"/>
  <c r="G21" i="3"/>
  <c r="G20" i="3"/>
  <c r="K25" i="3"/>
  <c r="M25" i="3" s="1"/>
  <c r="O25" i="3" s="1"/>
  <c r="K31" i="3"/>
  <c r="K32" i="3" s="1"/>
  <c r="J31" i="3"/>
  <c r="J32" i="3" s="1"/>
  <c r="J34" i="3" s="1"/>
  <c r="H31" i="3"/>
  <c r="H32" i="3" s="1"/>
  <c r="H34" i="3" s="1"/>
  <c r="F31" i="3"/>
  <c r="F32" i="3" s="1"/>
  <c r="F34" i="3" s="1"/>
  <c r="K29" i="3"/>
  <c r="M29" i="3" s="1"/>
  <c r="O29" i="3" s="1"/>
  <c r="J29" i="3"/>
  <c r="H29" i="3"/>
  <c r="L29" i="3" s="1"/>
  <c r="F29" i="3"/>
  <c r="N29" i="3" s="1"/>
  <c r="K28" i="3"/>
  <c r="M28" i="3" s="1"/>
  <c r="O28" i="3" s="1"/>
  <c r="J28" i="3"/>
  <c r="H28" i="3"/>
  <c r="F28" i="3"/>
  <c r="J27" i="3"/>
  <c r="K27" i="3"/>
  <c r="M27" i="3" s="1"/>
  <c r="O27" i="3" s="1"/>
  <c r="F27" i="3"/>
  <c r="J26" i="3"/>
  <c r="K26" i="3"/>
  <c r="M26" i="3" s="1"/>
  <c r="O26" i="3" s="1"/>
  <c r="F26" i="3"/>
  <c r="J25" i="3"/>
  <c r="F25" i="3"/>
  <c r="J24" i="3"/>
  <c r="K24" i="3"/>
  <c r="M24" i="3" s="1"/>
  <c r="O24" i="3" s="1"/>
  <c r="F24" i="3"/>
  <c r="J23" i="3"/>
  <c r="K23" i="3"/>
  <c r="M23" i="3" s="1"/>
  <c r="O23" i="3" s="1"/>
  <c r="F23" i="3"/>
  <c r="K22" i="3"/>
  <c r="M22" i="3" s="1"/>
  <c r="O22" i="3" s="1"/>
  <c r="J22" i="3"/>
  <c r="H22" i="3"/>
  <c r="F22" i="3"/>
  <c r="J21" i="3"/>
  <c r="K21" i="3"/>
  <c r="M21" i="3" s="1"/>
  <c r="O21" i="3" s="1"/>
  <c r="F21" i="3"/>
  <c r="J20" i="3"/>
  <c r="K20" i="3"/>
  <c r="M20" i="3" s="1"/>
  <c r="O20" i="3" s="1"/>
  <c r="F20" i="3"/>
  <c r="G21" i="2"/>
  <c r="G22" i="2"/>
  <c r="G23" i="2"/>
  <c r="G24" i="2"/>
  <c r="G25" i="2"/>
  <c r="G26" i="2"/>
  <c r="K26" i="2" s="1"/>
  <c r="M26" i="2" s="1"/>
  <c r="O26" i="2" s="1"/>
  <c r="G27" i="2"/>
  <c r="G28" i="2"/>
  <c r="K28" i="2" s="1"/>
  <c r="M28" i="2" s="1"/>
  <c r="O28" i="2" s="1"/>
  <c r="G20" i="2"/>
  <c r="H20" i="2" s="1"/>
  <c r="H37" i="2"/>
  <c r="H38" i="2"/>
  <c r="L32" i="2"/>
  <c r="M31" i="2"/>
  <c r="O31" i="2" s="1"/>
  <c r="L31" i="2"/>
  <c r="K31" i="2"/>
  <c r="K32" i="2" s="1"/>
  <c r="J31" i="2"/>
  <c r="J32" i="2" s="1"/>
  <c r="J34" i="2" s="1"/>
  <c r="H31" i="2"/>
  <c r="H32" i="2" s="1"/>
  <c r="F31" i="2"/>
  <c r="N31" i="2" s="1"/>
  <c r="N32" i="2" s="1"/>
  <c r="N34" i="2" s="1"/>
  <c r="M29" i="2"/>
  <c r="O29" i="2" s="1"/>
  <c r="L29" i="2"/>
  <c r="K29" i="2"/>
  <c r="J29" i="2"/>
  <c r="H29" i="2"/>
  <c r="F29" i="2"/>
  <c r="N29" i="2" s="1"/>
  <c r="J28" i="2"/>
  <c r="F28" i="2"/>
  <c r="K27" i="2"/>
  <c r="M27" i="2" s="1"/>
  <c r="O27" i="2" s="1"/>
  <c r="J27" i="2"/>
  <c r="L27" i="2" s="1"/>
  <c r="H27" i="2"/>
  <c r="F27" i="2"/>
  <c r="J26" i="2"/>
  <c r="F26" i="2"/>
  <c r="K25" i="2"/>
  <c r="M25" i="2" s="1"/>
  <c r="O25" i="2" s="1"/>
  <c r="J25" i="2"/>
  <c r="L25" i="2" s="1"/>
  <c r="H25" i="2"/>
  <c r="F25" i="2"/>
  <c r="K24" i="2"/>
  <c r="M24" i="2" s="1"/>
  <c r="O24" i="2" s="1"/>
  <c r="J24" i="2"/>
  <c r="H24" i="2"/>
  <c r="F24" i="2"/>
  <c r="L23" i="2"/>
  <c r="K23" i="2"/>
  <c r="M23" i="2" s="1"/>
  <c r="O23" i="2" s="1"/>
  <c r="J23" i="2"/>
  <c r="H23" i="2"/>
  <c r="F23" i="2"/>
  <c r="K22" i="2"/>
  <c r="M22" i="2" s="1"/>
  <c r="O22" i="2" s="1"/>
  <c r="J22" i="2"/>
  <c r="L22" i="2" s="1"/>
  <c r="H22" i="2"/>
  <c r="F22" i="2"/>
  <c r="K21" i="2"/>
  <c r="M21" i="2" s="1"/>
  <c r="O21" i="2" s="1"/>
  <c r="J21" i="2"/>
  <c r="H21" i="2"/>
  <c r="L21" i="2" s="1"/>
  <c r="F21" i="2"/>
  <c r="J20" i="2"/>
  <c r="F20" i="2"/>
  <c r="J28" i="1"/>
  <c r="L28" i="1" s="1"/>
  <c r="N28" i="1" s="1"/>
  <c r="H24" i="1"/>
  <c r="J24" i="1"/>
  <c r="L24" i="1"/>
  <c r="N24" i="1" s="1"/>
  <c r="K24" i="1"/>
  <c r="M24" i="1" s="1"/>
  <c r="O24" i="1" s="1"/>
  <c r="H25" i="1"/>
  <c r="J25" i="1"/>
  <c r="L25" i="1" s="1"/>
  <c r="N25" i="1" s="1"/>
  <c r="K25" i="1"/>
  <c r="M25" i="1"/>
  <c r="O25" i="1" s="1"/>
  <c r="H26" i="1"/>
  <c r="J26" i="1"/>
  <c r="L26" i="1" s="1"/>
  <c r="N26" i="1" s="1"/>
  <c r="F26" i="1"/>
  <c r="K26" i="1"/>
  <c r="M26" i="1"/>
  <c r="O26" i="1" s="1"/>
  <c r="H27" i="1"/>
  <c r="J27" i="1"/>
  <c r="L27" i="1" s="1"/>
  <c r="N27" i="1" s="1"/>
  <c r="K27" i="1"/>
  <c r="M27" i="1"/>
  <c r="O27" i="1" s="1"/>
  <c r="H28" i="1"/>
  <c r="K28" i="1"/>
  <c r="M28" i="1" s="1"/>
  <c r="O28" i="1" s="1"/>
  <c r="H29" i="1"/>
  <c r="J29" i="1"/>
  <c r="K29" i="1"/>
  <c r="M29" i="1"/>
  <c r="O29" i="1"/>
  <c r="F29" i="1"/>
  <c r="F28" i="1"/>
  <c r="F27" i="1"/>
  <c r="F25" i="1"/>
  <c r="F24" i="1"/>
  <c r="F23" i="1"/>
  <c r="F22" i="1"/>
  <c r="F21" i="1"/>
  <c r="F20" i="1"/>
  <c r="H21" i="1"/>
  <c r="L29" i="1"/>
  <c r="N29" i="1"/>
  <c r="F31" i="1"/>
  <c r="F32" i="1"/>
  <c r="F34" i="1"/>
  <c r="H22" i="1"/>
  <c r="H23" i="1"/>
  <c r="H31" i="1"/>
  <c r="H32" i="1"/>
  <c r="J31" i="1"/>
  <c r="J32" i="1"/>
  <c r="J34" i="1"/>
  <c r="K31" i="1"/>
  <c r="H36" i="1"/>
  <c r="M31" i="1"/>
  <c r="K32" i="1"/>
  <c r="H37" i="1"/>
  <c r="L31" i="1"/>
  <c r="L32" i="1"/>
  <c r="K20" i="1"/>
  <c r="K21" i="1"/>
  <c r="M21" i="1" s="1"/>
  <c r="O21" i="1" s="1"/>
  <c r="K22" i="1"/>
  <c r="M22" i="1" s="1"/>
  <c r="O22" i="1" s="1"/>
  <c r="K23" i="1"/>
  <c r="M23" i="1" s="1"/>
  <c r="O23" i="1" s="1"/>
  <c r="J22" i="1"/>
  <c r="L22" i="1" s="1"/>
  <c r="N22" i="1" s="1"/>
  <c r="J23" i="1"/>
  <c r="L23" i="1" s="1"/>
  <c r="N23" i="1" s="1"/>
  <c r="O31" i="1"/>
  <c r="M32" i="1"/>
  <c r="M20" i="1"/>
  <c r="O20" i="1" s="1"/>
  <c r="N31" i="1"/>
  <c r="N32" i="1"/>
  <c r="N34" i="1"/>
  <c r="H38" i="1"/>
  <c r="H20" i="1"/>
  <c r="H33" i="1" s="1"/>
  <c r="J20" i="1"/>
  <c r="J21" i="1"/>
  <c r="L21" i="1"/>
  <c r="N21" i="1" s="1"/>
  <c r="F33" i="1"/>
  <c r="F36" i="1"/>
  <c r="F35" i="1"/>
  <c r="F37" i="1"/>
  <c r="F38" i="1"/>
  <c r="H33" i="4" l="1"/>
  <c r="H35" i="4" s="1"/>
  <c r="J33" i="4"/>
  <c r="J35" i="4" s="1"/>
  <c r="J36" i="4" s="1"/>
  <c r="J37" i="4" s="1"/>
  <c r="J38" i="4" s="1"/>
  <c r="J39" i="4" s="1"/>
  <c r="J40" i="4" s="1"/>
  <c r="F35" i="4"/>
  <c r="F37" i="4"/>
  <c r="L20" i="4"/>
  <c r="L31" i="4"/>
  <c r="N31" i="4" s="1"/>
  <c r="N33" i="4" s="1"/>
  <c r="N35" i="4" s="1"/>
  <c r="M31" i="4"/>
  <c r="H26" i="4"/>
  <c r="L26" i="4" s="1"/>
  <c r="N26" i="4" s="1"/>
  <c r="H23" i="4"/>
  <c r="L23" i="4" s="1"/>
  <c r="N23" i="4" s="1"/>
  <c r="H27" i="4"/>
  <c r="L27" i="4" s="1"/>
  <c r="N27" i="4" s="1"/>
  <c r="H24" i="4"/>
  <c r="L24" i="4" s="1"/>
  <c r="N24" i="4" s="1"/>
  <c r="H21" i="4"/>
  <c r="L21" i="4" s="1"/>
  <c r="N21" i="4" s="1"/>
  <c r="H28" i="4"/>
  <c r="L28" i="4" s="1"/>
  <c r="N28" i="4" s="1"/>
  <c r="H25" i="4"/>
  <c r="L25" i="4" s="1"/>
  <c r="N25" i="4" s="1"/>
  <c r="H22" i="4"/>
  <c r="L22" i="4" s="1"/>
  <c r="N22" i="4" s="1"/>
  <c r="L22" i="3"/>
  <c r="N22" i="3" s="1"/>
  <c r="L28" i="3"/>
  <c r="N28" i="3" s="1"/>
  <c r="J33" i="3"/>
  <c r="J35" i="3" s="1"/>
  <c r="J36" i="3" s="1"/>
  <c r="H25" i="3"/>
  <c r="L25" i="3" s="1"/>
  <c r="N25" i="3" s="1"/>
  <c r="F33" i="3"/>
  <c r="H26" i="3"/>
  <c r="L26" i="3" s="1"/>
  <c r="N26" i="3" s="1"/>
  <c r="H23" i="3"/>
  <c r="L23" i="3" s="1"/>
  <c r="N23" i="3" s="1"/>
  <c r="H20" i="3"/>
  <c r="H27" i="3"/>
  <c r="L27" i="3" s="1"/>
  <c r="N27" i="3" s="1"/>
  <c r="L31" i="3"/>
  <c r="L32" i="3" s="1"/>
  <c r="L34" i="3" s="1"/>
  <c r="H24" i="3"/>
  <c r="L24" i="3" s="1"/>
  <c r="N24" i="3" s="1"/>
  <c r="M31" i="3"/>
  <c r="H21" i="3"/>
  <c r="L21" i="3" s="1"/>
  <c r="N21" i="3" s="1"/>
  <c r="H26" i="2"/>
  <c r="L26" i="2" s="1"/>
  <c r="N21" i="2"/>
  <c r="L24" i="2"/>
  <c r="H28" i="2"/>
  <c r="L28" i="2"/>
  <c r="N28" i="2" s="1"/>
  <c r="L20" i="2"/>
  <c r="N20" i="2"/>
  <c r="K20" i="2"/>
  <c r="M20" i="2" s="1"/>
  <c r="O20" i="2" s="1"/>
  <c r="H35" i="1"/>
  <c r="J33" i="1"/>
  <c r="J35" i="1" s="1"/>
  <c r="J36" i="1" s="1"/>
  <c r="J37" i="1" s="1"/>
  <c r="J38" i="1" s="1"/>
  <c r="J39" i="1" s="1"/>
  <c r="L20" i="1"/>
  <c r="J33" i="2"/>
  <c r="J35" i="2" s="1"/>
  <c r="J36" i="2" s="1"/>
  <c r="J37" i="2" s="1"/>
  <c r="J38" i="2" s="1"/>
  <c r="J39" i="2" s="1"/>
  <c r="N23" i="2"/>
  <c r="N27" i="2"/>
  <c r="N25" i="2"/>
  <c r="N22" i="2"/>
  <c r="N24" i="2"/>
  <c r="F32" i="2"/>
  <c r="M32" i="2"/>
  <c r="L33" i="4" l="1"/>
  <c r="L35" i="4" s="1"/>
  <c r="F36" i="4"/>
  <c r="O31" i="4"/>
  <c r="N20" i="4"/>
  <c r="N34" i="4" s="1"/>
  <c r="H36" i="4"/>
  <c r="H37" i="4" s="1"/>
  <c r="F38" i="4"/>
  <c r="F39" i="4" s="1"/>
  <c r="J37" i="3"/>
  <c r="J38" i="3" s="1"/>
  <c r="J39" i="3" s="1"/>
  <c r="M32" i="3"/>
  <c r="O31" i="3"/>
  <c r="L20" i="3"/>
  <c r="H33" i="3"/>
  <c r="F36" i="3"/>
  <c r="F35" i="3"/>
  <c r="N31" i="3"/>
  <c r="N32" i="3" s="1"/>
  <c r="N34" i="3" s="1"/>
  <c r="L36" i="2"/>
  <c r="L37" i="2" s="1"/>
  <c r="L38" i="2" s="1"/>
  <c r="L33" i="2"/>
  <c r="L35" i="2" s="1"/>
  <c r="N26" i="2"/>
  <c r="N33" i="2" s="1"/>
  <c r="H33" i="2"/>
  <c r="H35" i="2" s="1"/>
  <c r="L36" i="1"/>
  <c r="L37" i="1" s="1"/>
  <c r="L38" i="1" s="1"/>
  <c r="L33" i="1"/>
  <c r="N20" i="1"/>
  <c r="N33" i="1" s="1"/>
  <c r="F33" i="2"/>
  <c r="F34" i="2"/>
  <c r="H38" i="4" l="1"/>
  <c r="H39" i="4" s="1"/>
  <c r="L37" i="4"/>
  <c r="N37" i="4"/>
  <c r="N36" i="4"/>
  <c r="O34" i="4"/>
  <c r="L36" i="4"/>
  <c r="F37" i="3"/>
  <c r="F38" i="3" s="1"/>
  <c r="H35" i="3"/>
  <c r="H36" i="3" s="1"/>
  <c r="L33" i="3"/>
  <c r="N20" i="3"/>
  <c r="N33" i="3" s="1"/>
  <c r="N36" i="2"/>
  <c r="N37" i="2" s="1"/>
  <c r="N38" i="2" s="1"/>
  <c r="N35" i="2"/>
  <c r="N36" i="1"/>
  <c r="N35" i="1"/>
  <c r="L35" i="1"/>
  <c r="O33" i="1"/>
  <c r="F35" i="2"/>
  <c r="F36" i="2"/>
  <c r="O33" i="2"/>
  <c r="N38" i="4" l="1"/>
  <c r="N39" i="4" s="1"/>
  <c r="L38" i="4"/>
  <c r="L39" i="4" s="1"/>
  <c r="H37" i="3"/>
  <c r="H38" i="3" s="1"/>
  <c r="L36" i="3"/>
  <c r="L37" i="3" s="1"/>
  <c r="L38" i="3" s="1"/>
  <c r="N36" i="3"/>
  <c r="N35" i="3"/>
  <c r="L35" i="3"/>
  <c r="O33" i="3"/>
  <c r="N37" i="1"/>
  <c r="N38" i="1" s="1"/>
  <c r="F37" i="2"/>
  <c r="F38" i="2" s="1"/>
  <c r="N37" i="3" l="1"/>
  <c r="N38" i="3" s="1"/>
</calcChain>
</file>

<file path=xl/sharedStrings.xml><?xml version="1.0" encoding="utf-8"?>
<sst xmlns="http://schemas.openxmlformats.org/spreadsheetml/2006/main" count="352" uniqueCount="72">
  <si>
    <t>Tellija:</t>
  </si>
  <si>
    <t>Töövõtja:</t>
  </si>
  <si>
    <t>Aadress:</t>
  </si>
  <si>
    <t>Tellija esindaja:</t>
  </si>
  <si>
    <t>Töövõtja esindaja:</t>
  </si>
  <si>
    <t>TEOSTATUD TÖÖDE AKT nr.</t>
  </si>
  <si>
    <t>Lepingu number:</t>
  </si>
  <si>
    <t>Periood:</t>
  </si>
  <si>
    <t>Projekti nimetus:</t>
  </si>
  <si>
    <t>Kuupäev:</t>
  </si>
  <si>
    <t>Ehituse aadress:</t>
  </si>
  <si>
    <t>Leping</t>
  </si>
  <si>
    <t>Varem akteeritud</t>
  </si>
  <si>
    <t>Jääk</t>
  </si>
  <si>
    <t>Maht</t>
  </si>
  <si>
    <t>Maksumus</t>
  </si>
  <si>
    <t>Lepingulised tööd</t>
  </si>
  <si>
    <t>Juhul kui töövõtjal ei ole ettemaksu tagasiarvestust ega tellija mahaarvamisi, võib read 35….41 kinni panna/ära peita</t>
  </si>
  <si>
    <t>Käibemaks 22%:</t>
  </si>
  <si>
    <t>Liivalaia tn.9, Tallinn</t>
  </si>
  <si>
    <t>INF Infra OÜ</t>
  </si>
  <si>
    <t>1.1</t>
  </si>
  <si>
    <t>1.2</t>
  </si>
  <si>
    <t>kompl</t>
  </si>
  <si>
    <t>Mõõt-ühik</t>
  </si>
  <si>
    <t>Tööde kirjeldus</t>
  </si>
  <si>
    <t>Jrk nr</t>
  </si>
  <si>
    <t>Käesolev akt</t>
  </si>
  <si>
    <t>Kokku koos käesoleva aktiga</t>
  </si>
  <si>
    <t>%</t>
  </si>
  <si>
    <t>Ühikuhind</t>
  </si>
  <si>
    <t>Ettenägematud tööd</t>
  </si>
  <si>
    <t>Juhis nr X</t>
  </si>
  <si>
    <t>kogusumma</t>
  </si>
  <si>
    <t>Ettenägematud tööd Kokku</t>
  </si>
  <si>
    <t>Objekt</t>
  </si>
  <si>
    <t>KOKKU</t>
  </si>
  <si>
    <t>KOKKU lepingujärgsed tööd koos ettenägemata töödega ilma käibemaksuta</t>
  </si>
  <si>
    <t>Kokku koos käibemaksuga</t>
  </si>
  <si>
    <t>KOKKU TASUDA</t>
  </si>
  <si>
    <t>1</t>
  </si>
  <si>
    <t>GRK Eesti AS</t>
  </si>
  <si>
    <t>Kristjan Mänd</t>
  </si>
  <si>
    <t>Riia 142, 50411, Tartu</t>
  </si>
  <si>
    <t>Ehitustööd</t>
  </si>
  <si>
    <t>Lammutustööd</t>
  </si>
  <si>
    <t xml:space="preserve">Vundamendi ehitus </t>
  </si>
  <si>
    <t>Metallkonstruktsioonid</t>
  </si>
  <si>
    <t>Puitkonstruktsioonid</t>
  </si>
  <si>
    <t>Piksekaitse</t>
  </si>
  <si>
    <t>Ohutuspiire</t>
  </si>
  <si>
    <t>Parkla</t>
  </si>
  <si>
    <t xml:space="preserve">Lõkkekoha ehitustööd </t>
  </si>
  <si>
    <t xml:space="preserve">Muud kulud </t>
  </si>
  <si>
    <t>1.3</t>
  </si>
  <si>
    <t>1.4</t>
  </si>
  <si>
    <t>1.5</t>
  </si>
  <si>
    <t>1.6</t>
  </si>
  <si>
    <t>1.7</t>
  </si>
  <si>
    <t>1.8</t>
  </si>
  <si>
    <t>1.9</t>
  </si>
  <si>
    <t>Riigimetsa Majandamise Keskus</t>
  </si>
  <si>
    <t>Malle Oras</t>
  </si>
  <si>
    <t>Mõisa 3, 45403, Sagadi Küla, Lääne-Viru maakond</t>
  </si>
  <si>
    <t>1-18/2024/136</t>
  </si>
  <si>
    <t xml:space="preserve">Harimäe vaatetorni ja lõkkekoha rekonstrueerimine </t>
  </si>
  <si>
    <t>Mäeküla, Valga maakond, Katastriüksus 72401:003:1020</t>
  </si>
  <si>
    <t>01.09.2024 - 31.09.2024</t>
  </si>
  <si>
    <t>01.02.2025 - 28.02.2025</t>
  </si>
  <si>
    <t>01.04.2025 - 30.04.2025</t>
  </si>
  <si>
    <t xml:space="preserve">nr.01 20.02.2025 Hinnapakkumine - Trepiastmete ümber tegemine </t>
  </si>
  <si>
    <t>nr.02 20.02.2025 Hinnapakkumine - Projektivead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</si>
</sst>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"/>
    <numFmt numFmtId="165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color rgb="FFFF0000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4" fontId="1" fillId="0" borderId="0" xfId="1" applyFont="1" applyFill="1"/>
    <xf numFmtId="0" fontId="2" fillId="0" borderId="0" xfId="0" applyFont="1" applyAlignment="1">
      <alignment horizontal="left" vertical="center"/>
    </xf>
    <xf numFmtId="44" fontId="1" fillId="0" borderId="0" xfId="1" applyFont="1" applyFill="1" applyBorder="1"/>
    <xf numFmtId="0" fontId="4" fillId="0" borderId="0" xfId="0" applyFont="1"/>
    <xf numFmtId="2" fontId="5" fillId="0" borderId="0" xfId="0" applyNumberFormat="1" applyFont="1" applyAlignment="1">
      <alignment horizontal="left" vertical="center" wrapText="1"/>
    </xf>
    <xf numFmtId="4" fontId="1" fillId="0" borderId="0" xfId="0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4" fillId="0" borderId="0" xfId="0" applyFont="1"/>
    <xf numFmtId="0" fontId="1" fillId="0" borderId="19" xfId="0" applyFont="1" applyBorder="1"/>
    <xf numFmtId="0" fontId="5" fillId="0" borderId="19" xfId="0" applyFont="1" applyBorder="1" applyAlignment="1">
      <alignment horizontal="left"/>
    </xf>
    <xf numFmtId="0" fontId="1" fillId="0" borderId="20" xfId="0" applyFont="1" applyBorder="1"/>
    <xf numFmtId="44" fontId="1" fillId="0" borderId="23" xfId="1" applyFont="1" applyFill="1" applyBorder="1"/>
    <xf numFmtId="0" fontId="1" fillId="0" borderId="3" xfId="0" applyFont="1" applyBorder="1"/>
    <xf numFmtId="0" fontId="1" fillId="0" borderId="4" xfId="0" applyFont="1" applyBorder="1"/>
    <xf numFmtId="0" fontId="16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4" fontId="2" fillId="4" borderId="2" xfId="0" applyNumberFormat="1" applyFont="1" applyFill="1" applyBorder="1"/>
    <xf numFmtId="4" fontId="2" fillId="0" borderId="6" xfId="0" applyNumberFormat="1" applyFont="1" applyBorder="1" applyProtection="1">
      <protection hidden="1"/>
    </xf>
    <xf numFmtId="0" fontId="14" fillId="3" borderId="0" xfId="0" applyFont="1" applyFill="1"/>
    <xf numFmtId="2" fontId="1" fillId="0" borderId="19" xfId="0" applyNumberFormat="1" applyFont="1" applyBorder="1"/>
    <xf numFmtId="2" fontId="3" fillId="3" borderId="1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/>
    <xf numFmtId="2" fontId="2" fillId="0" borderId="5" xfId="0" applyNumberFormat="1" applyFont="1" applyBorder="1"/>
    <xf numFmtId="2" fontId="2" fillId="3" borderId="12" xfId="0" applyNumberFormat="1" applyFont="1" applyFill="1" applyBorder="1"/>
    <xf numFmtId="2" fontId="2" fillId="0" borderId="5" xfId="0" applyNumberFormat="1" applyFont="1" applyBorder="1" applyProtection="1">
      <protection hidden="1"/>
    </xf>
    <xf numFmtId="0" fontId="1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" fontId="2" fillId="0" borderId="1" xfId="0" applyNumberFormat="1" applyFont="1" applyBorder="1"/>
    <xf numFmtId="0" fontId="4" fillId="0" borderId="21" xfId="0" applyFont="1" applyBorder="1" applyAlignment="1">
      <alignment horizontal="center"/>
    </xf>
    <xf numFmtId="0" fontId="1" fillId="0" borderId="9" xfId="0" applyFont="1" applyBorder="1"/>
    <xf numFmtId="0" fontId="5" fillId="5" borderId="2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/>
    <xf numFmtId="9" fontId="2" fillId="0" borderId="6" xfId="2" applyFont="1" applyBorder="1"/>
    <xf numFmtId="9" fontId="2" fillId="5" borderId="31" xfId="2" applyFont="1" applyFill="1" applyBorder="1"/>
    <xf numFmtId="4" fontId="4" fillId="0" borderId="9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4" borderId="15" xfId="0" applyNumberFormat="1" applyFont="1" applyFill="1" applyBorder="1" applyAlignment="1">
      <alignment horizontal="right"/>
    </xf>
    <xf numFmtId="4" fontId="4" fillId="4" borderId="4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4" fillId="4" borderId="12" xfId="0" applyNumberFormat="1" applyFont="1" applyFill="1" applyBorder="1" applyAlignment="1">
      <alignment horizontal="right"/>
    </xf>
    <xf numFmtId="4" fontId="4" fillId="4" borderId="6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4" fontId="4" fillId="0" borderId="18" xfId="0" applyNumberFormat="1" applyFont="1" applyBorder="1" applyAlignment="1">
      <alignment horizontal="right"/>
    </xf>
    <xf numFmtId="4" fontId="4" fillId="4" borderId="24" xfId="0" applyNumberFormat="1" applyFont="1" applyFill="1" applyBorder="1" applyAlignment="1">
      <alignment horizontal="right"/>
    </xf>
    <xf numFmtId="4" fontId="4" fillId="4" borderId="18" xfId="0" applyNumberFormat="1" applyFont="1" applyFill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4" fontId="10" fillId="0" borderId="21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11" xfId="0" applyNumberFormat="1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2" fontId="2" fillId="3" borderId="12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9" fontId="2" fillId="0" borderId="6" xfId="2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2" fontId="5" fillId="3" borderId="1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2" fontId="5" fillId="0" borderId="16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9" fontId="2" fillId="0" borderId="8" xfId="2" applyFont="1" applyBorder="1" applyAlignment="1">
      <alignment horizontal="right"/>
    </xf>
    <xf numFmtId="0" fontId="10" fillId="3" borderId="0" xfId="0" applyFont="1" applyFill="1" applyAlignment="1">
      <alignment horizontal="left" wrapText="1"/>
    </xf>
    <xf numFmtId="0" fontId="18" fillId="0" borderId="33" xfId="0" quotePrefix="1" applyFont="1" applyBorder="1" applyAlignment="1">
      <alignment horizontal="left" vertical="center"/>
    </xf>
    <xf numFmtId="0" fontId="19" fillId="0" borderId="33" xfId="0" quotePrefix="1" applyFont="1" applyBorder="1" applyAlignment="1">
      <alignment horizontal="left" vertical="center"/>
    </xf>
    <xf numFmtId="0" fontId="19" fillId="3" borderId="20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 applyProtection="1">
      <alignment horizontal="right" vertical="center"/>
      <protection locked="0"/>
    </xf>
    <xf numFmtId="165" fontId="19" fillId="3" borderId="37" xfId="0" applyNumberFormat="1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left" vertical="center"/>
    </xf>
    <xf numFmtId="0" fontId="18" fillId="3" borderId="34" xfId="0" applyFont="1" applyFill="1" applyBorder="1" applyAlignment="1">
      <alignment vertical="center" wrapText="1"/>
    </xf>
    <xf numFmtId="0" fontId="18" fillId="3" borderId="35" xfId="0" applyFont="1" applyFill="1" applyBorder="1" applyAlignment="1">
      <alignment vertical="center" wrapText="1"/>
    </xf>
    <xf numFmtId="0" fontId="18" fillId="3" borderId="36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9" fontId="19" fillId="0" borderId="33" xfId="0" quotePrefix="1" applyNumberFormat="1" applyFont="1" applyBorder="1" applyAlignment="1">
      <alignment horizontal="left" vertical="center"/>
    </xf>
    <xf numFmtId="9" fontId="1" fillId="0" borderId="32" xfId="2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44" fontId="4" fillId="4" borderId="3" xfId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center" vertical="center"/>
    </xf>
    <xf numFmtId="9" fontId="4" fillId="0" borderId="3" xfId="2" applyFont="1" applyFill="1" applyBorder="1" applyAlignment="1">
      <alignment horizontal="center" wrapText="1"/>
    </xf>
    <xf numFmtId="9" fontId="4" fillId="0" borderId="9" xfId="2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" fontId="14" fillId="3" borderId="0" xfId="0" applyNumberFormat="1" applyFont="1" applyFill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8056-B3A1-4B86-A9D3-1F9C0BF96957}">
  <sheetPr>
    <pageSetUpPr fitToPage="1"/>
  </sheetPr>
  <dimension ref="A3:Z41"/>
  <sheetViews>
    <sheetView tabSelected="1" zoomScaleNormal="100" zoomScaleSheetLayoutView="85" workbookViewId="0">
      <selection activeCell="L37" sqref="L37"/>
    </sheetView>
  </sheetViews>
  <sheetFormatPr defaultColWidth="9.140625" defaultRowHeight="14.25" x14ac:dyDescent="0.2"/>
  <cols>
    <col min="1" max="1" width="16" style="1" customWidth="1"/>
    <col min="2" max="2" width="52" style="1" customWidth="1"/>
    <col min="3" max="3" width="13.42578125" style="1" customWidth="1"/>
    <col min="4" max="4" width="5.7109375" style="1" bestFit="1" customWidth="1"/>
    <col min="5" max="5" width="13.7109375" style="1" customWidth="1"/>
    <col min="6" max="6" width="15" style="1" customWidth="1"/>
    <col min="7" max="7" width="5.7109375" style="1" customWidth="1"/>
    <col min="8" max="8" width="11.140625" style="1" bestFit="1" customWidth="1"/>
    <col min="9" max="9" width="5.7109375" style="3" bestFit="1" customWidth="1"/>
    <col min="10" max="10" width="11.140625" style="1" bestFit="1" customWidth="1"/>
    <col min="11" max="11" width="6.7109375" style="1" bestFit="1" customWidth="1"/>
    <col min="12" max="12" width="11.140625" style="1" bestFit="1" customWidth="1"/>
    <col min="13" max="13" width="7.28515625" style="1" customWidth="1"/>
    <col min="14" max="14" width="11.140625" style="1" bestFit="1" customWidth="1"/>
    <col min="15" max="19" width="9.140625" style="1"/>
    <col min="20" max="20" width="12.42578125" style="1" customWidth="1"/>
    <col min="21" max="27" width="0" style="1" hidden="1" customWidth="1"/>
    <col min="28" max="16384" width="9.140625" style="1"/>
  </cols>
  <sheetData>
    <row r="3" spans="1:15" x14ac:dyDescent="0.2">
      <c r="A3" s="11"/>
      <c r="B3" s="11"/>
      <c r="C3" s="11"/>
      <c r="D3" s="11"/>
      <c r="E3" s="11"/>
      <c r="F3" s="11"/>
    </row>
    <row r="4" spans="1:15" x14ac:dyDescent="0.2">
      <c r="A4" s="11"/>
      <c r="B4" s="11"/>
      <c r="C4" s="11"/>
      <c r="D4" s="11"/>
      <c r="E4" s="11"/>
      <c r="F4" s="11"/>
    </row>
    <row r="5" spans="1:15" x14ac:dyDescent="0.2">
      <c r="A5" s="12" t="s">
        <v>0</v>
      </c>
      <c r="B5" s="22" t="s">
        <v>61</v>
      </c>
      <c r="C5" s="12" t="s">
        <v>1</v>
      </c>
      <c r="D5" s="157" t="s">
        <v>41</v>
      </c>
      <c r="E5" s="157" t="s">
        <v>20</v>
      </c>
      <c r="F5" s="157" t="s">
        <v>20</v>
      </c>
    </row>
    <row r="6" spans="1:15" x14ac:dyDescent="0.2">
      <c r="A6" s="13" t="s">
        <v>2</v>
      </c>
      <c r="B6" s="22" t="s">
        <v>63</v>
      </c>
      <c r="C6" s="13" t="s">
        <v>2</v>
      </c>
      <c r="D6" s="157" t="s">
        <v>43</v>
      </c>
      <c r="E6" s="157" t="s">
        <v>19</v>
      </c>
      <c r="F6" s="157" t="s">
        <v>19</v>
      </c>
    </row>
    <row r="7" spans="1:15" ht="12.6" customHeight="1" x14ac:dyDescent="0.2">
      <c r="A7" s="13" t="s">
        <v>3</v>
      </c>
      <c r="B7" s="38" t="s">
        <v>62</v>
      </c>
      <c r="C7" s="13" t="s">
        <v>4</v>
      </c>
      <c r="D7" s="150" t="s">
        <v>42</v>
      </c>
      <c r="E7" s="150"/>
      <c r="F7" s="150"/>
      <c r="G7" s="4"/>
    </row>
    <row r="8" spans="1:15" x14ac:dyDescent="0.2">
      <c r="A8" s="13"/>
      <c r="B8" s="11"/>
      <c r="C8" s="13"/>
      <c r="D8" s="11"/>
      <c r="E8" s="11"/>
      <c r="F8" s="11"/>
    </row>
    <row r="9" spans="1:15" x14ac:dyDescent="0.2">
      <c r="A9" s="13"/>
      <c r="B9" s="11"/>
      <c r="C9" s="13"/>
      <c r="D9" s="11"/>
      <c r="E9" s="11"/>
      <c r="F9" s="11"/>
    </row>
    <row r="10" spans="1:15" x14ac:dyDescent="0.2">
      <c r="A10" s="13"/>
      <c r="B10" s="11"/>
      <c r="C10" s="13"/>
      <c r="D10" s="11"/>
      <c r="E10" s="11"/>
      <c r="F10" s="11"/>
    </row>
    <row r="11" spans="1:15" x14ac:dyDescent="0.2">
      <c r="A11" s="14"/>
      <c r="B11" s="11"/>
      <c r="C11" s="158" t="s">
        <v>5</v>
      </c>
      <c r="D11" s="158"/>
      <c r="E11" s="158"/>
      <c r="F11" s="48">
        <v>4</v>
      </c>
    </row>
    <row r="12" spans="1:15" x14ac:dyDescent="0.2">
      <c r="A12" s="11"/>
      <c r="B12" s="11"/>
      <c r="C12" s="159"/>
      <c r="D12" s="159"/>
      <c r="E12" s="159"/>
      <c r="F12" s="159"/>
    </row>
    <row r="13" spans="1:15" x14ac:dyDescent="0.2">
      <c r="A13" s="15" t="s">
        <v>6</v>
      </c>
      <c r="B13" s="46" t="s">
        <v>64</v>
      </c>
      <c r="C13" s="15" t="s">
        <v>7</v>
      </c>
      <c r="D13" s="156" t="s">
        <v>69</v>
      </c>
      <c r="E13" s="150"/>
      <c r="F13" s="150"/>
      <c r="I13" s="5"/>
    </row>
    <row r="14" spans="1:15" x14ac:dyDescent="0.2">
      <c r="A14" s="15" t="s">
        <v>8</v>
      </c>
      <c r="B14" s="110" t="s">
        <v>65</v>
      </c>
      <c r="C14" s="16" t="s">
        <v>9</v>
      </c>
      <c r="D14" s="149">
        <v>45777</v>
      </c>
      <c r="E14" s="150"/>
      <c r="F14" s="150"/>
      <c r="I14" s="5"/>
    </row>
    <row r="15" spans="1:15" ht="15" thickBot="1" x14ac:dyDescent="0.25">
      <c r="A15" s="13" t="s">
        <v>10</v>
      </c>
      <c r="B15" s="38" t="s">
        <v>66</v>
      </c>
      <c r="C15" s="11"/>
      <c r="D15" s="11"/>
      <c r="E15" s="11"/>
      <c r="F15" s="11"/>
      <c r="I15" s="5"/>
    </row>
    <row r="16" spans="1:15" s="9" customFormat="1" ht="24.75" customHeight="1" x14ac:dyDescent="0.25">
      <c r="A16" s="151" t="s">
        <v>26</v>
      </c>
      <c r="B16" s="153" t="s">
        <v>25</v>
      </c>
      <c r="C16" s="151" t="s">
        <v>24</v>
      </c>
      <c r="D16" s="155" t="s">
        <v>11</v>
      </c>
      <c r="E16" s="134"/>
      <c r="F16" s="135"/>
      <c r="G16" s="138" t="s">
        <v>12</v>
      </c>
      <c r="H16" s="139"/>
      <c r="I16" s="129" t="s">
        <v>27</v>
      </c>
      <c r="J16" s="130"/>
      <c r="K16" s="131" t="s">
        <v>28</v>
      </c>
      <c r="L16" s="132"/>
      <c r="M16" s="133" t="s">
        <v>13</v>
      </c>
      <c r="N16" s="134"/>
      <c r="O16" s="135"/>
    </row>
    <row r="17" spans="1:15" s="9" customFormat="1" ht="13.9" customHeight="1" thickBot="1" x14ac:dyDescent="0.3">
      <c r="A17" s="152"/>
      <c r="B17" s="154"/>
      <c r="C17" s="152"/>
      <c r="D17" s="18" t="s">
        <v>14</v>
      </c>
      <c r="E17" s="18" t="s">
        <v>30</v>
      </c>
      <c r="F17" s="19" t="s">
        <v>15</v>
      </c>
      <c r="G17" s="20" t="s">
        <v>14</v>
      </c>
      <c r="H17" s="21" t="s">
        <v>15</v>
      </c>
      <c r="I17" s="34" t="s">
        <v>14</v>
      </c>
      <c r="J17" s="35" t="s">
        <v>15</v>
      </c>
      <c r="K17" s="20" t="s">
        <v>14</v>
      </c>
      <c r="L17" s="51" t="s">
        <v>15</v>
      </c>
      <c r="M17" s="55" t="s">
        <v>14</v>
      </c>
      <c r="N17" s="56" t="s">
        <v>15</v>
      </c>
      <c r="O17" s="57" t="s">
        <v>29</v>
      </c>
    </row>
    <row r="18" spans="1:15" ht="15" thickBot="1" x14ac:dyDescent="0.25">
      <c r="A18" s="24" t="s">
        <v>16</v>
      </c>
      <c r="B18" s="23"/>
      <c r="C18" s="23"/>
      <c r="D18" s="39"/>
      <c r="E18" s="23"/>
      <c r="F18" s="25"/>
      <c r="G18" s="27"/>
      <c r="H18" s="28"/>
      <c r="I18" s="26"/>
      <c r="J18" s="25"/>
      <c r="K18" s="41"/>
      <c r="L18" s="52"/>
      <c r="M18" s="41"/>
      <c r="N18" s="58"/>
      <c r="O18" s="28"/>
    </row>
    <row r="19" spans="1:15" ht="15" thickTop="1" x14ac:dyDescent="0.2">
      <c r="A19" s="111" t="s">
        <v>40</v>
      </c>
      <c r="B19" s="119" t="s">
        <v>44</v>
      </c>
      <c r="C19" s="120"/>
      <c r="D19" s="120"/>
      <c r="E19" s="120"/>
      <c r="F19" s="121"/>
      <c r="G19" s="44"/>
      <c r="H19" s="37"/>
      <c r="I19" s="43"/>
      <c r="J19" s="36"/>
      <c r="K19" s="42"/>
      <c r="L19" s="33"/>
      <c r="M19" s="42"/>
      <c r="N19" s="50"/>
      <c r="O19" s="59"/>
    </row>
    <row r="20" spans="1:15" x14ac:dyDescent="0.2">
      <c r="A20" s="124" t="s">
        <v>21</v>
      </c>
      <c r="B20" s="113" t="s">
        <v>45</v>
      </c>
      <c r="C20" s="114" t="s">
        <v>23</v>
      </c>
      <c r="D20" s="115">
        <v>1</v>
      </c>
      <c r="E20" s="116">
        <v>8000</v>
      </c>
      <c r="F20" s="117">
        <f>D20*E20</f>
        <v>8000</v>
      </c>
      <c r="G20" s="44">
        <f>+'AKT (3) Veebruar'!K20</f>
        <v>1</v>
      </c>
      <c r="H20" s="37">
        <f t="shared" ref="H20:H32" si="0">G20*E20</f>
        <v>8000</v>
      </c>
      <c r="I20" s="43"/>
      <c r="J20" s="36">
        <f>I20*E20</f>
        <v>0</v>
      </c>
      <c r="K20" s="42">
        <f>G20+I20</f>
        <v>1</v>
      </c>
      <c r="L20" s="33">
        <f>H20+J20</f>
        <v>8000</v>
      </c>
      <c r="M20" s="42">
        <f>D20-K20</f>
        <v>0</v>
      </c>
      <c r="N20" s="50">
        <f>F20-L20</f>
        <v>0</v>
      </c>
      <c r="O20" s="60">
        <f>M20/D20</f>
        <v>0</v>
      </c>
    </row>
    <row r="21" spans="1:15" x14ac:dyDescent="0.2">
      <c r="A21" s="124" t="s">
        <v>22</v>
      </c>
      <c r="B21" s="118" t="s">
        <v>46</v>
      </c>
      <c r="C21" s="114" t="s">
        <v>23</v>
      </c>
      <c r="D21" s="115">
        <v>1</v>
      </c>
      <c r="E21" s="116">
        <v>60000</v>
      </c>
      <c r="F21" s="117">
        <f>D21*E21</f>
        <v>60000</v>
      </c>
      <c r="G21" s="44">
        <f>+'AKT (3) Veebruar'!K21</f>
        <v>1</v>
      </c>
      <c r="H21" s="37">
        <f t="shared" si="0"/>
        <v>60000</v>
      </c>
      <c r="I21" s="43"/>
      <c r="J21" s="36">
        <f t="shared" ref="J21:J29" si="1">I21*E21</f>
        <v>0</v>
      </c>
      <c r="K21" s="42">
        <f t="shared" ref="K21:L29" si="2">G21+I21</f>
        <v>1</v>
      </c>
      <c r="L21" s="33">
        <f t="shared" si="2"/>
        <v>60000</v>
      </c>
      <c r="M21" s="42">
        <f t="shared" ref="M21:M29" si="3">D21-K21</f>
        <v>0</v>
      </c>
      <c r="N21" s="50">
        <f>F21-L21</f>
        <v>0</v>
      </c>
      <c r="O21" s="60">
        <f t="shared" ref="O21:O31" si="4">M21/D21</f>
        <v>0</v>
      </c>
    </row>
    <row r="22" spans="1:15" x14ac:dyDescent="0.2">
      <c r="A22" s="124" t="s">
        <v>54</v>
      </c>
      <c r="B22" s="113" t="s">
        <v>47</v>
      </c>
      <c r="C22" s="114" t="s">
        <v>23</v>
      </c>
      <c r="D22" s="115">
        <v>1</v>
      </c>
      <c r="E22" s="116">
        <v>220000</v>
      </c>
      <c r="F22" s="117">
        <f>D22*E22</f>
        <v>220000</v>
      </c>
      <c r="G22" s="44">
        <f>+'AKT (3) Veebruar'!K22</f>
        <v>0.89999999999999991</v>
      </c>
      <c r="H22" s="37">
        <f t="shared" si="0"/>
        <v>197999.99999999997</v>
      </c>
      <c r="I22" s="43">
        <v>0.1</v>
      </c>
      <c r="J22" s="36">
        <f>I22*E22</f>
        <v>22000</v>
      </c>
      <c r="K22" s="42">
        <f t="shared" si="2"/>
        <v>0.99999999999999989</v>
      </c>
      <c r="L22" s="33">
        <f t="shared" si="2"/>
        <v>219999.99999999997</v>
      </c>
      <c r="M22" s="42">
        <f t="shared" si="3"/>
        <v>0</v>
      </c>
      <c r="N22" s="50">
        <f t="shared" ref="N22:N29" si="5">F22-L22</f>
        <v>0</v>
      </c>
      <c r="O22" s="60">
        <f t="shared" si="4"/>
        <v>0</v>
      </c>
    </row>
    <row r="23" spans="1:15" x14ac:dyDescent="0.2">
      <c r="A23" s="124" t="s">
        <v>55</v>
      </c>
      <c r="B23" s="113" t="s">
        <v>48</v>
      </c>
      <c r="C23" s="114" t="s">
        <v>23</v>
      </c>
      <c r="D23" s="115">
        <v>1</v>
      </c>
      <c r="E23" s="116">
        <v>65000</v>
      </c>
      <c r="F23" s="117">
        <f t="shared" ref="F23:F29" si="6">D23*E23</f>
        <v>65000</v>
      </c>
      <c r="G23" s="44">
        <f>+'AKT (3) Veebruar'!K23</f>
        <v>0.75</v>
      </c>
      <c r="H23" s="37">
        <f t="shared" si="0"/>
        <v>48750</v>
      </c>
      <c r="I23" s="43">
        <v>0.25</v>
      </c>
      <c r="J23" s="36">
        <f t="shared" si="1"/>
        <v>16250</v>
      </c>
      <c r="K23" s="42">
        <f t="shared" si="2"/>
        <v>1</v>
      </c>
      <c r="L23" s="33">
        <f t="shared" si="2"/>
        <v>65000</v>
      </c>
      <c r="M23" s="42">
        <f t="shared" si="3"/>
        <v>0</v>
      </c>
      <c r="N23" s="50">
        <f t="shared" si="5"/>
        <v>0</v>
      </c>
      <c r="O23" s="60">
        <f t="shared" si="4"/>
        <v>0</v>
      </c>
    </row>
    <row r="24" spans="1:15" x14ac:dyDescent="0.2">
      <c r="A24" s="124" t="s">
        <v>56</v>
      </c>
      <c r="B24" s="118" t="s">
        <v>49</v>
      </c>
      <c r="C24" s="114" t="s">
        <v>23</v>
      </c>
      <c r="D24" s="115">
        <v>1</v>
      </c>
      <c r="E24" s="116">
        <v>4000</v>
      </c>
      <c r="F24" s="117">
        <f t="shared" si="6"/>
        <v>4000</v>
      </c>
      <c r="G24" s="44">
        <f>+'AKT (3) Veebruar'!K24</f>
        <v>1</v>
      </c>
      <c r="H24" s="37">
        <f t="shared" si="0"/>
        <v>4000</v>
      </c>
      <c r="I24" s="43"/>
      <c r="J24" s="36">
        <f t="shared" si="1"/>
        <v>0</v>
      </c>
      <c r="K24" s="42">
        <f t="shared" si="2"/>
        <v>1</v>
      </c>
      <c r="L24" s="33">
        <f t="shared" si="2"/>
        <v>4000</v>
      </c>
      <c r="M24" s="42">
        <f t="shared" si="3"/>
        <v>0</v>
      </c>
      <c r="N24" s="50">
        <f t="shared" si="5"/>
        <v>0</v>
      </c>
      <c r="O24" s="60">
        <f t="shared" si="4"/>
        <v>0</v>
      </c>
    </row>
    <row r="25" spans="1:15" x14ac:dyDescent="0.2">
      <c r="A25" s="124" t="s">
        <v>57</v>
      </c>
      <c r="B25" s="118" t="s">
        <v>50</v>
      </c>
      <c r="C25" s="114" t="s">
        <v>23</v>
      </c>
      <c r="D25" s="115">
        <v>1</v>
      </c>
      <c r="E25" s="116">
        <v>8500</v>
      </c>
      <c r="F25" s="117">
        <f t="shared" si="6"/>
        <v>8500</v>
      </c>
      <c r="G25" s="44">
        <f>+'AKT (3) Veebruar'!K25</f>
        <v>1</v>
      </c>
      <c r="H25" s="37">
        <f t="shared" si="0"/>
        <v>8500</v>
      </c>
      <c r="I25" s="43"/>
      <c r="J25" s="36">
        <f t="shared" si="1"/>
        <v>0</v>
      </c>
      <c r="K25" s="42">
        <f t="shared" si="2"/>
        <v>1</v>
      </c>
      <c r="L25" s="33">
        <f t="shared" si="2"/>
        <v>8500</v>
      </c>
      <c r="M25" s="42">
        <f t="shared" si="3"/>
        <v>0</v>
      </c>
      <c r="N25" s="50">
        <f t="shared" si="5"/>
        <v>0</v>
      </c>
      <c r="O25" s="60">
        <f t="shared" si="4"/>
        <v>0</v>
      </c>
    </row>
    <row r="26" spans="1:15" x14ac:dyDescent="0.2">
      <c r="A26" s="124" t="s">
        <v>58</v>
      </c>
      <c r="B26" s="118" t="s">
        <v>51</v>
      </c>
      <c r="C26" s="114" t="s">
        <v>23</v>
      </c>
      <c r="D26" s="115">
        <v>1</v>
      </c>
      <c r="E26" s="116">
        <v>4000</v>
      </c>
      <c r="F26" s="117">
        <f t="shared" si="6"/>
        <v>4000</v>
      </c>
      <c r="G26" s="44">
        <f>+'AKT (3) Veebruar'!K26</f>
        <v>1</v>
      </c>
      <c r="H26" s="37">
        <f t="shared" si="0"/>
        <v>4000</v>
      </c>
      <c r="I26" s="43"/>
      <c r="J26" s="36">
        <f t="shared" si="1"/>
        <v>0</v>
      </c>
      <c r="K26" s="42">
        <f t="shared" si="2"/>
        <v>1</v>
      </c>
      <c r="L26" s="33">
        <f t="shared" si="2"/>
        <v>4000</v>
      </c>
      <c r="M26" s="42">
        <f t="shared" si="3"/>
        <v>0</v>
      </c>
      <c r="N26" s="50">
        <f t="shared" si="5"/>
        <v>0</v>
      </c>
      <c r="O26" s="60">
        <f t="shared" si="4"/>
        <v>0</v>
      </c>
    </row>
    <row r="27" spans="1:15" x14ac:dyDescent="0.2">
      <c r="A27" s="124" t="s">
        <v>59</v>
      </c>
      <c r="B27" s="118" t="s">
        <v>52</v>
      </c>
      <c r="C27" s="114" t="s">
        <v>23</v>
      </c>
      <c r="D27" s="115">
        <v>1</v>
      </c>
      <c r="E27" s="116">
        <v>11000</v>
      </c>
      <c r="F27" s="117">
        <f t="shared" si="6"/>
        <v>11000</v>
      </c>
      <c r="G27" s="44">
        <f>+'AKT (3) Veebruar'!K27</f>
        <v>1</v>
      </c>
      <c r="H27" s="37">
        <f t="shared" si="0"/>
        <v>11000</v>
      </c>
      <c r="I27" s="43"/>
      <c r="J27" s="36">
        <f t="shared" si="1"/>
        <v>0</v>
      </c>
      <c r="K27" s="42">
        <f t="shared" si="2"/>
        <v>1</v>
      </c>
      <c r="L27" s="33">
        <f t="shared" si="2"/>
        <v>11000</v>
      </c>
      <c r="M27" s="42">
        <f t="shared" si="3"/>
        <v>0</v>
      </c>
      <c r="N27" s="50">
        <f t="shared" si="5"/>
        <v>0</v>
      </c>
      <c r="O27" s="60">
        <f t="shared" si="4"/>
        <v>0</v>
      </c>
    </row>
    <row r="28" spans="1:15" x14ac:dyDescent="0.2">
      <c r="A28" s="124" t="s">
        <v>60</v>
      </c>
      <c r="B28" s="118" t="s">
        <v>53</v>
      </c>
      <c r="C28" s="114" t="s">
        <v>23</v>
      </c>
      <c r="D28" s="115">
        <v>1</v>
      </c>
      <c r="E28" s="116">
        <v>23667</v>
      </c>
      <c r="F28" s="117">
        <f t="shared" si="6"/>
        <v>23667</v>
      </c>
      <c r="G28" s="44">
        <f>+'AKT (3) Veebruar'!K28</f>
        <v>0.9</v>
      </c>
      <c r="H28" s="37">
        <f t="shared" si="0"/>
        <v>21300.3</v>
      </c>
      <c r="I28" s="43">
        <v>0.1</v>
      </c>
      <c r="J28" s="36">
        <f t="shared" si="1"/>
        <v>2366.7000000000003</v>
      </c>
      <c r="K28" s="42">
        <f t="shared" si="2"/>
        <v>1</v>
      </c>
      <c r="L28" s="33">
        <f t="shared" si="2"/>
        <v>23667</v>
      </c>
      <c r="M28" s="42">
        <f t="shared" si="3"/>
        <v>0</v>
      </c>
      <c r="N28" s="50">
        <f t="shared" si="5"/>
        <v>0</v>
      </c>
      <c r="O28" s="60">
        <f t="shared" si="4"/>
        <v>0</v>
      </c>
    </row>
    <row r="29" spans="1:15" x14ac:dyDescent="0.2">
      <c r="A29" s="112"/>
      <c r="B29" s="118"/>
      <c r="C29" s="114"/>
      <c r="D29" s="115"/>
      <c r="E29" s="116"/>
      <c r="F29" s="117">
        <f t="shared" si="6"/>
        <v>0</v>
      </c>
      <c r="G29" s="44"/>
      <c r="H29" s="37">
        <f t="shared" si="0"/>
        <v>0</v>
      </c>
      <c r="I29" s="43"/>
      <c r="J29" s="36">
        <f t="shared" si="1"/>
        <v>0</v>
      </c>
      <c r="K29" s="42">
        <f t="shared" si="2"/>
        <v>0</v>
      </c>
      <c r="L29" s="33">
        <f t="shared" si="2"/>
        <v>0</v>
      </c>
      <c r="M29" s="42">
        <f t="shared" si="3"/>
        <v>0</v>
      </c>
      <c r="N29" s="50">
        <f t="shared" si="5"/>
        <v>0</v>
      </c>
      <c r="O29" s="60" t="e">
        <f t="shared" si="4"/>
        <v>#DIV/0!</v>
      </c>
    </row>
    <row r="30" spans="1:15" x14ac:dyDescent="0.2">
      <c r="A30" s="53" t="s">
        <v>31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61"/>
    </row>
    <row r="31" spans="1:15" x14ac:dyDescent="0.2">
      <c r="A31" s="2">
        <v>1</v>
      </c>
      <c r="B31" s="30" t="s">
        <v>70</v>
      </c>
      <c r="C31" s="31" t="s">
        <v>23</v>
      </c>
      <c r="D31" s="40">
        <v>1</v>
      </c>
      <c r="E31" s="32">
        <v>11400</v>
      </c>
      <c r="F31" s="122">
        <f t="shared" ref="F31:F32" si="7">D31*E31</f>
        <v>11400</v>
      </c>
      <c r="G31" s="95"/>
      <c r="H31" s="96">
        <f t="shared" si="0"/>
        <v>0</v>
      </c>
      <c r="I31" s="97">
        <v>1</v>
      </c>
      <c r="J31" s="98">
        <f t="shared" ref="J31" si="8">I31*E31</f>
        <v>11400</v>
      </c>
      <c r="K31" s="95">
        <f t="shared" ref="K31:L31" si="9">G31+I31</f>
        <v>1</v>
      </c>
      <c r="L31" s="99">
        <f t="shared" si="9"/>
        <v>11400</v>
      </c>
      <c r="M31" s="95">
        <f t="shared" ref="M31" si="10">D31-K31</f>
        <v>0</v>
      </c>
      <c r="N31" s="100">
        <f t="shared" ref="N31" si="11">F31-L31</f>
        <v>0</v>
      </c>
      <c r="O31" s="101">
        <f t="shared" si="4"/>
        <v>0</v>
      </c>
    </row>
    <row r="32" spans="1:15" x14ac:dyDescent="0.2">
      <c r="A32" s="2">
        <v>2</v>
      </c>
      <c r="B32" s="30" t="s">
        <v>71</v>
      </c>
      <c r="C32" s="31" t="s">
        <v>23</v>
      </c>
      <c r="D32" s="40">
        <v>1</v>
      </c>
      <c r="E32" s="32">
        <v>16120</v>
      </c>
      <c r="F32" s="122">
        <f t="shared" si="7"/>
        <v>16120</v>
      </c>
      <c r="G32" s="95"/>
      <c r="H32" s="96">
        <f t="shared" si="0"/>
        <v>0</v>
      </c>
      <c r="I32" s="97">
        <v>1</v>
      </c>
      <c r="J32" s="98">
        <f t="shared" ref="J32" si="12">I32*E32</f>
        <v>16120</v>
      </c>
      <c r="K32" s="95">
        <f t="shared" ref="K32" si="13">G32+I32</f>
        <v>1</v>
      </c>
      <c r="L32" s="99">
        <f t="shared" ref="L32" si="14">H32+J32</f>
        <v>16120</v>
      </c>
      <c r="M32" s="95">
        <f t="shared" ref="M32" si="15">D32-K32</f>
        <v>0</v>
      </c>
      <c r="N32" s="100">
        <f t="shared" ref="N32" si="16">F32-L32</f>
        <v>0</v>
      </c>
      <c r="O32" s="101">
        <f t="shared" ref="O32" si="17">M32/D32</f>
        <v>0</v>
      </c>
    </row>
    <row r="33" spans="1:26" ht="15" thickBot="1" x14ac:dyDescent="0.25">
      <c r="A33" s="2"/>
      <c r="B33" s="47" t="s">
        <v>34</v>
      </c>
      <c r="C33" s="31"/>
      <c r="D33" s="40"/>
      <c r="E33" s="32"/>
      <c r="F33" s="123">
        <f>SUM(F31:F32)</f>
        <v>27520</v>
      </c>
      <c r="G33" s="102"/>
      <c r="H33" s="103">
        <f>SUM(H31:H32)</f>
        <v>0</v>
      </c>
      <c r="I33" s="104"/>
      <c r="J33" s="105">
        <f>SUM(J31:J32)</f>
        <v>27520</v>
      </c>
      <c r="K33" s="102"/>
      <c r="L33" s="106">
        <f>SUM(L31:L32)</f>
        <v>27520</v>
      </c>
      <c r="M33" s="107"/>
      <c r="N33" s="108">
        <f>SUM(N31)</f>
        <v>0</v>
      </c>
      <c r="O33" s="109"/>
    </row>
    <row r="34" spans="1:26" x14ac:dyDescent="0.2">
      <c r="A34" s="136" t="s">
        <v>35</v>
      </c>
      <c r="B34" s="137"/>
      <c r="C34" s="137"/>
      <c r="D34" s="137"/>
      <c r="E34" s="137"/>
      <c r="F34" s="62">
        <f>SUM(F19:F29)</f>
        <v>404167</v>
      </c>
      <c r="G34" s="63"/>
      <c r="H34" s="62">
        <f>SUM(H19:H29)</f>
        <v>363550.3</v>
      </c>
      <c r="I34" s="65"/>
      <c r="J34" s="62">
        <f>SUM(J19:J29)</f>
        <v>40616.699999999997</v>
      </c>
      <c r="K34" s="67"/>
      <c r="L34" s="62">
        <f>SUM(L19:L29)</f>
        <v>404167</v>
      </c>
      <c r="M34" s="67"/>
      <c r="N34" s="68">
        <f>SUM(N19:N29)</f>
        <v>0</v>
      </c>
      <c r="O34" s="125">
        <f>L34/F34</f>
        <v>1</v>
      </c>
      <c r="P34" s="49"/>
      <c r="Q34" s="49"/>
      <c r="R34" s="49"/>
      <c r="S34" s="49"/>
      <c r="U34" s="140" t="s">
        <v>17</v>
      </c>
      <c r="V34" s="140"/>
      <c r="W34" s="140"/>
      <c r="X34" s="140"/>
      <c r="Y34" s="140"/>
      <c r="Z34" s="140"/>
    </row>
    <row r="35" spans="1:26" x14ac:dyDescent="0.2">
      <c r="A35" s="141" t="s">
        <v>31</v>
      </c>
      <c r="B35" s="142"/>
      <c r="C35" s="142"/>
      <c r="D35" s="142"/>
      <c r="E35" s="142"/>
      <c r="F35" s="69">
        <f>F33</f>
        <v>27520</v>
      </c>
      <c r="G35" s="70"/>
      <c r="H35" s="71">
        <f>+H33</f>
        <v>0</v>
      </c>
      <c r="I35" s="126"/>
      <c r="J35" s="71">
        <f>J33</f>
        <v>27520</v>
      </c>
      <c r="K35" s="70"/>
      <c r="L35" s="69">
        <f>+L33</f>
        <v>27520</v>
      </c>
      <c r="M35" s="70"/>
      <c r="N35" s="74">
        <f>N33</f>
        <v>0</v>
      </c>
      <c r="O35" s="75"/>
      <c r="P35" s="49"/>
      <c r="Q35" s="49"/>
      <c r="R35" s="49"/>
      <c r="S35" s="49"/>
      <c r="U35" s="140"/>
      <c r="V35" s="140"/>
      <c r="W35" s="140"/>
      <c r="X35" s="140"/>
      <c r="Y35" s="140"/>
      <c r="Z35" s="140"/>
    </row>
    <row r="36" spans="1:26" ht="15" thickBot="1" x14ac:dyDescent="0.25">
      <c r="A36" s="143" t="s">
        <v>36</v>
      </c>
      <c r="B36" s="144"/>
      <c r="C36" s="144"/>
      <c r="D36" s="144"/>
      <c r="E36" s="144"/>
      <c r="F36" s="76">
        <f t="shared" ref="F36:H36" si="18">SUM(F34:F35)</f>
        <v>431687</v>
      </c>
      <c r="G36" s="77"/>
      <c r="H36" s="78">
        <f t="shared" si="18"/>
        <v>363550.3</v>
      </c>
      <c r="I36" s="79"/>
      <c r="J36" s="80">
        <f>SUM(J34:J35)</f>
        <v>68136.7</v>
      </c>
      <c r="K36" s="77"/>
      <c r="L36" s="76">
        <f>SUM(L34:L35)</f>
        <v>431687</v>
      </c>
      <c r="M36" s="77"/>
      <c r="N36" s="81">
        <f>SUM(N34:N35)</f>
        <v>0</v>
      </c>
      <c r="O36" s="82"/>
      <c r="P36" s="49"/>
      <c r="Q36" s="49"/>
      <c r="R36" s="49"/>
      <c r="S36" s="49"/>
      <c r="U36" s="140"/>
      <c r="V36" s="140"/>
      <c r="W36" s="140"/>
      <c r="X36" s="140"/>
      <c r="Y36" s="140"/>
      <c r="Z36" s="140"/>
    </row>
    <row r="37" spans="1:26" s="10" customFormat="1" ht="15" customHeight="1" x14ac:dyDescent="0.2">
      <c r="A37" s="145" t="s">
        <v>37</v>
      </c>
      <c r="B37" s="146"/>
      <c r="C37" s="146"/>
      <c r="D37" s="146"/>
      <c r="E37" s="146"/>
      <c r="F37" s="83">
        <f>F34+F35</f>
        <v>431687</v>
      </c>
      <c r="G37" s="84"/>
      <c r="H37" s="83">
        <f>+H36</f>
        <v>363550.3</v>
      </c>
      <c r="I37" s="84"/>
      <c r="J37" s="83">
        <f>J36</f>
        <v>68136.7</v>
      </c>
      <c r="K37" s="84"/>
      <c r="L37" s="83">
        <f>H37+J37</f>
        <v>431687</v>
      </c>
      <c r="M37" s="84"/>
      <c r="N37" s="85">
        <f>N34</f>
        <v>0</v>
      </c>
      <c r="O37" s="86"/>
      <c r="P37" s="29"/>
      <c r="Q37" s="29"/>
      <c r="R37" s="29"/>
      <c r="S37" s="29"/>
      <c r="T37" s="17"/>
      <c r="U37" s="140"/>
      <c r="V37" s="140"/>
      <c r="W37" s="140"/>
      <c r="X37" s="140"/>
      <c r="Y37" s="140"/>
      <c r="Z37" s="140"/>
    </row>
    <row r="38" spans="1:26" s="10" customFormat="1" x14ac:dyDescent="0.2">
      <c r="A38" s="147" t="s">
        <v>18</v>
      </c>
      <c r="B38" s="148"/>
      <c r="C38" s="148"/>
      <c r="D38" s="148"/>
      <c r="E38" s="148"/>
      <c r="F38" s="87">
        <f>ROUND(F37*22%,2)</f>
        <v>94971.14</v>
      </c>
      <c r="G38" s="88"/>
      <c r="H38" s="87">
        <f>ROUND(H37*22%,2)</f>
        <v>79981.070000000007</v>
      </c>
      <c r="I38" s="88"/>
      <c r="J38" s="87">
        <f>ROUND(J37*22%,2)</f>
        <v>14990.07</v>
      </c>
      <c r="K38" s="88"/>
      <c r="L38" s="87">
        <f>ROUND(L37*22%,2)</f>
        <v>94971.14</v>
      </c>
      <c r="M38" s="88"/>
      <c r="N38" s="89">
        <f>ROUND(N37*22%,2)</f>
        <v>0</v>
      </c>
      <c r="O38" s="90"/>
      <c r="P38" s="29"/>
      <c r="Q38" s="29"/>
      <c r="R38" s="29"/>
      <c r="S38" s="29"/>
      <c r="U38" s="140"/>
      <c r="V38" s="140"/>
      <c r="W38" s="140"/>
      <c r="X38" s="140"/>
      <c r="Y38" s="140"/>
      <c r="Z38" s="140"/>
    </row>
    <row r="39" spans="1:26" s="10" customFormat="1" x14ac:dyDescent="0.2">
      <c r="A39" s="147" t="s">
        <v>38</v>
      </c>
      <c r="B39" s="148"/>
      <c r="C39" s="148"/>
      <c r="D39" s="148"/>
      <c r="E39" s="148"/>
      <c r="F39" s="87">
        <f t="shared" ref="F39:H39" si="19">SUM(F37:F38)</f>
        <v>526658.14</v>
      </c>
      <c r="G39" s="88"/>
      <c r="H39" s="87">
        <f t="shared" si="19"/>
        <v>443531.37</v>
      </c>
      <c r="I39" s="88"/>
      <c r="J39" s="87">
        <f t="shared" ref="J39" si="20">SUM(J37:J38)</f>
        <v>83126.76999999999</v>
      </c>
      <c r="K39" s="88"/>
      <c r="L39" s="87">
        <f t="shared" ref="L39" si="21">SUM(L37:L38)</f>
        <v>526658.14</v>
      </c>
      <c r="M39" s="88"/>
      <c r="N39" s="89">
        <f t="shared" ref="N39" si="22">SUM(N37:N38)</f>
        <v>0</v>
      </c>
      <c r="O39" s="90"/>
      <c r="P39" s="29"/>
      <c r="Q39" s="29"/>
      <c r="R39" s="29"/>
      <c r="S39" s="29"/>
      <c r="U39" s="140"/>
      <c r="V39" s="140"/>
      <c r="W39" s="140"/>
      <c r="X39" s="140"/>
      <c r="Y39" s="140"/>
      <c r="Z39" s="140"/>
    </row>
    <row r="40" spans="1:26" s="10" customFormat="1" ht="15" thickBot="1" x14ac:dyDescent="0.25">
      <c r="A40" s="127" t="s">
        <v>39</v>
      </c>
      <c r="B40" s="128"/>
      <c r="C40" s="128"/>
      <c r="D40" s="128"/>
      <c r="E40" s="128"/>
      <c r="F40" s="91"/>
      <c r="G40" s="92"/>
      <c r="H40" s="91"/>
      <c r="I40" s="92"/>
      <c r="J40" s="91">
        <f>J39</f>
        <v>83126.76999999999</v>
      </c>
      <c r="K40" s="92"/>
      <c r="L40" s="91"/>
      <c r="M40" s="92"/>
      <c r="N40" s="93"/>
      <c r="O40" s="94"/>
      <c r="P40" s="29"/>
      <c r="Q40" s="29"/>
      <c r="R40" s="29"/>
      <c r="S40" s="29"/>
      <c r="U40" s="45"/>
      <c r="V40" s="45"/>
      <c r="W40" s="45"/>
      <c r="X40" s="45"/>
      <c r="Y40" s="45"/>
      <c r="Z40" s="45"/>
    </row>
    <row r="41" spans="1:26" x14ac:dyDescent="0.2">
      <c r="A41" s="6"/>
      <c r="J41" s="7"/>
      <c r="K41" s="7"/>
      <c r="L41" s="8"/>
    </row>
  </sheetData>
  <sheetProtection formatCells="0" formatColumns="0" insertRows="0"/>
  <protectedRanges>
    <protectedRange sqref="B7 D5:F7 F37 J37 B31:E33 I31:I33 D13:F14 B13:B15 B19:E29 I19:I29" name="Vahemik1"/>
  </protectedRanges>
  <mergeCells count="23">
    <mergeCell ref="A40:E40"/>
    <mergeCell ref="I16:J16"/>
    <mergeCell ref="K16:L16"/>
    <mergeCell ref="M16:O16"/>
    <mergeCell ref="A34:E34"/>
    <mergeCell ref="U34:Z39"/>
    <mergeCell ref="A35:E35"/>
    <mergeCell ref="A36:E36"/>
    <mergeCell ref="A37:E37"/>
    <mergeCell ref="A38:E38"/>
    <mergeCell ref="A39:E39"/>
    <mergeCell ref="D14:F14"/>
    <mergeCell ref="A16:A17"/>
    <mergeCell ref="B16:B17"/>
    <mergeCell ref="C16:C17"/>
    <mergeCell ref="D16:F16"/>
    <mergeCell ref="G16:H16"/>
    <mergeCell ref="D5:F5"/>
    <mergeCell ref="D6:F6"/>
    <mergeCell ref="D7:F7"/>
    <mergeCell ref="C11:E11"/>
    <mergeCell ref="C12:F12"/>
    <mergeCell ref="D13:F13"/>
  </mergeCells>
  <pageMargins left="0.25" right="0.25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7466-A870-4D25-945B-7A889E64E6F5}">
  <sheetPr>
    <pageSetUpPr fitToPage="1"/>
  </sheetPr>
  <dimension ref="A3:Z40"/>
  <sheetViews>
    <sheetView topLeftCell="A3" zoomScaleNormal="100" zoomScaleSheetLayoutView="85" workbookViewId="0">
      <selection activeCell="F11" sqref="F11"/>
    </sheetView>
  </sheetViews>
  <sheetFormatPr defaultColWidth="9.140625" defaultRowHeight="14.25" x14ac:dyDescent="0.2"/>
  <cols>
    <col min="1" max="1" width="16" style="1" customWidth="1"/>
    <col min="2" max="2" width="52" style="1" customWidth="1"/>
    <col min="3" max="3" width="13.42578125" style="1" customWidth="1"/>
    <col min="4" max="4" width="5.7109375" style="1" bestFit="1" customWidth="1"/>
    <col min="5" max="5" width="13.7109375" style="1" customWidth="1"/>
    <col min="6" max="6" width="15" style="1" customWidth="1"/>
    <col min="7" max="7" width="5.7109375" style="1" customWidth="1"/>
    <col min="8" max="8" width="11.140625" style="1" bestFit="1" customWidth="1"/>
    <col min="9" max="9" width="5.7109375" style="3" bestFit="1" customWidth="1"/>
    <col min="10" max="10" width="11.140625" style="1" bestFit="1" customWidth="1"/>
    <col min="11" max="11" width="6.7109375" style="1" bestFit="1" customWidth="1"/>
    <col min="12" max="12" width="11.140625" style="1" bestFit="1" customWidth="1"/>
    <col min="13" max="13" width="7.28515625" style="1" customWidth="1"/>
    <col min="14" max="14" width="11.140625" style="1" bestFit="1" customWidth="1"/>
    <col min="15" max="19" width="9.140625" style="1"/>
    <col min="20" max="20" width="12.42578125" style="1" customWidth="1"/>
    <col min="21" max="27" width="0" style="1" hidden="1" customWidth="1"/>
    <col min="28" max="16384" width="9.140625" style="1"/>
  </cols>
  <sheetData>
    <row r="3" spans="1:15" x14ac:dyDescent="0.2">
      <c r="A3" s="11"/>
      <c r="B3" s="11"/>
      <c r="C3" s="11"/>
      <c r="D3" s="11"/>
      <c r="E3" s="11"/>
      <c r="F3" s="11"/>
    </row>
    <row r="4" spans="1:15" x14ac:dyDescent="0.2">
      <c r="A4" s="11"/>
      <c r="B4" s="11"/>
      <c r="C4" s="11"/>
      <c r="D4" s="11"/>
      <c r="E4" s="11"/>
      <c r="F4" s="11"/>
    </row>
    <row r="5" spans="1:15" x14ac:dyDescent="0.2">
      <c r="A5" s="12" t="s">
        <v>0</v>
      </c>
      <c r="B5" s="22" t="s">
        <v>61</v>
      </c>
      <c r="C5" s="12" t="s">
        <v>1</v>
      </c>
      <c r="D5" s="157" t="s">
        <v>41</v>
      </c>
      <c r="E5" s="157" t="s">
        <v>20</v>
      </c>
      <c r="F5" s="157" t="s">
        <v>20</v>
      </c>
    </row>
    <row r="6" spans="1:15" x14ac:dyDescent="0.2">
      <c r="A6" s="13" t="s">
        <v>2</v>
      </c>
      <c r="B6" s="22" t="s">
        <v>63</v>
      </c>
      <c r="C6" s="13" t="s">
        <v>2</v>
      </c>
      <c r="D6" s="157" t="s">
        <v>43</v>
      </c>
      <c r="E6" s="157" t="s">
        <v>19</v>
      </c>
      <c r="F6" s="157" t="s">
        <v>19</v>
      </c>
    </row>
    <row r="7" spans="1:15" ht="12.6" customHeight="1" x14ac:dyDescent="0.2">
      <c r="A7" s="13" t="s">
        <v>3</v>
      </c>
      <c r="B7" s="38" t="s">
        <v>62</v>
      </c>
      <c r="C7" s="13" t="s">
        <v>4</v>
      </c>
      <c r="D7" s="150" t="s">
        <v>42</v>
      </c>
      <c r="E7" s="150"/>
      <c r="F7" s="150"/>
      <c r="G7" s="4"/>
    </row>
    <row r="8" spans="1:15" x14ac:dyDescent="0.2">
      <c r="A8" s="13"/>
      <c r="B8" s="11"/>
      <c r="C8" s="13"/>
      <c r="D8" s="11"/>
      <c r="E8" s="11"/>
      <c r="F8" s="11"/>
    </row>
    <row r="9" spans="1:15" x14ac:dyDescent="0.2">
      <c r="A9" s="13"/>
      <c r="B9" s="11"/>
      <c r="C9" s="13"/>
      <c r="D9" s="11"/>
      <c r="E9" s="11"/>
      <c r="F9" s="11"/>
    </row>
    <row r="10" spans="1:15" x14ac:dyDescent="0.2">
      <c r="A10" s="13"/>
      <c r="B10" s="11"/>
      <c r="C10" s="13"/>
      <c r="D10" s="11"/>
      <c r="E10" s="11"/>
      <c r="F10" s="11"/>
    </row>
    <row r="11" spans="1:15" x14ac:dyDescent="0.2">
      <c r="A11" s="14"/>
      <c r="B11" s="11"/>
      <c r="C11" s="158" t="s">
        <v>5</v>
      </c>
      <c r="D11" s="158"/>
      <c r="E11" s="158"/>
      <c r="F11" s="48">
        <v>3</v>
      </c>
    </row>
    <row r="12" spans="1:15" x14ac:dyDescent="0.2">
      <c r="A12" s="11"/>
      <c r="B12" s="11"/>
      <c r="C12" s="159"/>
      <c r="D12" s="159"/>
      <c r="E12" s="159"/>
      <c r="F12" s="159"/>
    </row>
    <row r="13" spans="1:15" x14ac:dyDescent="0.2">
      <c r="A13" s="15" t="s">
        <v>6</v>
      </c>
      <c r="B13" s="46" t="s">
        <v>64</v>
      </c>
      <c r="C13" s="15" t="s">
        <v>7</v>
      </c>
      <c r="D13" s="156" t="s">
        <v>68</v>
      </c>
      <c r="E13" s="150"/>
      <c r="F13" s="150"/>
      <c r="I13" s="5"/>
    </row>
    <row r="14" spans="1:15" x14ac:dyDescent="0.2">
      <c r="A14" s="15" t="s">
        <v>8</v>
      </c>
      <c r="B14" s="110" t="s">
        <v>65</v>
      </c>
      <c r="C14" s="16" t="s">
        <v>9</v>
      </c>
      <c r="D14" s="149">
        <v>45716</v>
      </c>
      <c r="E14" s="150"/>
      <c r="F14" s="150"/>
      <c r="I14" s="5"/>
    </row>
    <row r="15" spans="1:15" ht="15" thickBot="1" x14ac:dyDescent="0.25">
      <c r="A15" s="13" t="s">
        <v>10</v>
      </c>
      <c r="B15" s="38" t="s">
        <v>66</v>
      </c>
      <c r="C15" s="11"/>
      <c r="D15" s="11"/>
      <c r="E15" s="11"/>
      <c r="F15" s="11"/>
      <c r="I15" s="5"/>
    </row>
    <row r="16" spans="1:15" s="9" customFormat="1" ht="24.75" customHeight="1" x14ac:dyDescent="0.25">
      <c r="A16" s="151" t="s">
        <v>26</v>
      </c>
      <c r="B16" s="153" t="s">
        <v>25</v>
      </c>
      <c r="C16" s="151" t="s">
        <v>24</v>
      </c>
      <c r="D16" s="155" t="s">
        <v>11</v>
      </c>
      <c r="E16" s="134"/>
      <c r="F16" s="135"/>
      <c r="G16" s="138" t="s">
        <v>12</v>
      </c>
      <c r="H16" s="139"/>
      <c r="I16" s="129" t="s">
        <v>27</v>
      </c>
      <c r="J16" s="130"/>
      <c r="K16" s="131" t="s">
        <v>28</v>
      </c>
      <c r="L16" s="132"/>
      <c r="M16" s="133" t="s">
        <v>13</v>
      </c>
      <c r="N16" s="134"/>
      <c r="O16" s="135"/>
    </row>
    <row r="17" spans="1:15" s="9" customFormat="1" ht="13.9" customHeight="1" thickBot="1" x14ac:dyDescent="0.3">
      <c r="A17" s="152"/>
      <c r="B17" s="154"/>
      <c r="C17" s="152"/>
      <c r="D17" s="18" t="s">
        <v>14</v>
      </c>
      <c r="E17" s="18" t="s">
        <v>30</v>
      </c>
      <c r="F17" s="19" t="s">
        <v>15</v>
      </c>
      <c r="G17" s="20" t="s">
        <v>14</v>
      </c>
      <c r="H17" s="21" t="s">
        <v>15</v>
      </c>
      <c r="I17" s="34" t="s">
        <v>14</v>
      </c>
      <c r="J17" s="35" t="s">
        <v>15</v>
      </c>
      <c r="K17" s="20" t="s">
        <v>14</v>
      </c>
      <c r="L17" s="51" t="s">
        <v>15</v>
      </c>
      <c r="M17" s="55" t="s">
        <v>14</v>
      </c>
      <c r="N17" s="56" t="s">
        <v>15</v>
      </c>
      <c r="O17" s="57" t="s">
        <v>29</v>
      </c>
    </row>
    <row r="18" spans="1:15" ht="15" thickBot="1" x14ac:dyDescent="0.25">
      <c r="A18" s="24" t="s">
        <v>16</v>
      </c>
      <c r="B18" s="23"/>
      <c r="C18" s="23"/>
      <c r="D18" s="39"/>
      <c r="E18" s="23"/>
      <c r="F18" s="25"/>
      <c r="G18" s="27"/>
      <c r="H18" s="28"/>
      <c r="I18" s="26"/>
      <c r="J18" s="25"/>
      <c r="K18" s="41"/>
      <c r="L18" s="52"/>
      <c r="M18" s="41"/>
      <c r="N18" s="58"/>
      <c r="O18" s="28"/>
    </row>
    <row r="19" spans="1:15" ht="15" thickTop="1" x14ac:dyDescent="0.2">
      <c r="A19" s="111" t="s">
        <v>40</v>
      </c>
      <c r="B19" s="119" t="s">
        <v>44</v>
      </c>
      <c r="C19" s="120"/>
      <c r="D19" s="120"/>
      <c r="E19" s="120"/>
      <c r="F19" s="121"/>
      <c r="G19" s="44"/>
      <c r="H19" s="37"/>
      <c r="I19" s="43"/>
      <c r="J19" s="36"/>
      <c r="K19" s="42"/>
      <c r="L19" s="33"/>
      <c r="M19" s="42"/>
      <c r="N19" s="50"/>
      <c r="O19" s="59"/>
    </row>
    <row r="20" spans="1:15" x14ac:dyDescent="0.2">
      <c r="A20" s="124" t="s">
        <v>21</v>
      </c>
      <c r="B20" s="113" t="s">
        <v>45</v>
      </c>
      <c r="C20" s="114" t="s">
        <v>23</v>
      </c>
      <c r="D20" s="115">
        <v>1</v>
      </c>
      <c r="E20" s="116">
        <v>8000</v>
      </c>
      <c r="F20" s="117">
        <f>D20*E20</f>
        <v>8000</v>
      </c>
      <c r="G20" s="44">
        <f>+'AKT (2) Detsember'!K20</f>
        <v>1</v>
      </c>
      <c r="H20" s="37">
        <f t="shared" ref="H20:H31" si="0">G20*E20</f>
        <v>8000</v>
      </c>
      <c r="I20" s="43"/>
      <c r="J20" s="36">
        <f>I20*E20</f>
        <v>0</v>
      </c>
      <c r="K20" s="42">
        <f>G20+I20</f>
        <v>1</v>
      </c>
      <c r="L20" s="33">
        <f>H20+J20</f>
        <v>8000</v>
      </c>
      <c r="M20" s="42">
        <f>D20-K20</f>
        <v>0</v>
      </c>
      <c r="N20" s="50">
        <f>F20-L20</f>
        <v>0</v>
      </c>
      <c r="O20" s="60">
        <f>M20/D20</f>
        <v>0</v>
      </c>
    </row>
    <row r="21" spans="1:15" x14ac:dyDescent="0.2">
      <c r="A21" s="124" t="s">
        <v>22</v>
      </c>
      <c r="B21" s="118" t="s">
        <v>46</v>
      </c>
      <c r="C21" s="114" t="s">
        <v>23</v>
      </c>
      <c r="D21" s="115">
        <v>1</v>
      </c>
      <c r="E21" s="116">
        <v>60000</v>
      </c>
      <c r="F21" s="117">
        <f>D21*E21</f>
        <v>60000</v>
      </c>
      <c r="G21" s="44">
        <f>+'AKT (2) Detsember'!K21</f>
        <v>1</v>
      </c>
      <c r="H21" s="37">
        <f t="shared" si="0"/>
        <v>60000</v>
      </c>
      <c r="I21" s="43"/>
      <c r="J21" s="36">
        <f t="shared" ref="J21:J29" si="1">I21*E21</f>
        <v>0</v>
      </c>
      <c r="K21" s="42">
        <f t="shared" ref="K21:L29" si="2">G21+I21</f>
        <v>1</v>
      </c>
      <c r="L21" s="33">
        <f t="shared" si="2"/>
        <v>60000</v>
      </c>
      <c r="M21" s="42">
        <f t="shared" ref="M21:M29" si="3">D21-K21</f>
        <v>0</v>
      </c>
      <c r="N21" s="50">
        <f>F21-L21</f>
        <v>0</v>
      </c>
      <c r="O21" s="60">
        <f t="shared" ref="O21:O31" si="4">M21/D21</f>
        <v>0</v>
      </c>
    </row>
    <row r="22" spans="1:15" x14ac:dyDescent="0.2">
      <c r="A22" s="124" t="s">
        <v>54</v>
      </c>
      <c r="B22" s="113" t="s">
        <v>47</v>
      </c>
      <c r="C22" s="114" t="s">
        <v>23</v>
      </c>
      <c r="D22" s="115">
        <v>1</v>
      </c>
      <c r="E22" s="116">
        <v>220000</v>
      </c>
      <c r="F22" s="117">
        <f>D22*E22</f>
        <v>220000</v>
      </c>
      <c r="G22" s="44">
        <f>+'AKT (2) Detsember'!K22</f>
        <v>0.7</v>
      </c>
      <c r="H22" s="37">
        <f t="shared" si="0"/>
        <v>154000</v>
      </c>
      <c r="I22" s="43">
        <v>0.2</v>
      </c>
      <c r="J22" s="36">
        <f>I22*E22</f>
        <v>44000</v>
      </c>
      <c r="K22" s="42">
        <f t="shared" si="2"/>
        <v>0.89999999999999991</v>
      </c>
      <c r="L22" s="33">
        <f t="shared" si="2"/>
        <v>198000</v>
      </c>
      <c r="M22" s="42">
        <f t="shared" si="3"/>
        <v>0.10000000000000009</v>
      </c>
      <c r="N22" s="50">
        <f t="shared" ref="N22:N29" si="5">F22-L22</f>
        <v>22000</v>
      </c>
      <c r="O22" s="60">
        <f t="shared" si="4"/>
        <v>0.10000000000000009</v>
      </c>
    </row>
    <row r="23" spans="1:15" x14ac:dyDescent="0.2">
      <c r="A23" s="124" t="s">
        <v>55</v>
      </c>
      <c r="B23" s="113" t="s">
        <v>48</v>
      </c>
      <c r="C23" s="114" t="s">
        <v>23</v>
      </c>
      <c r="D23" s="115">
        <v>1</v>
      </c>
      <c r="E23" s="116">
        <v>65000</v>
      </c>
      <c r="F23" s="117">
        <f t="shared" ref="F23:F29" si="6">D23*E23</f>
        <v>65000</v>
      </c>
      <c r="G23" s="44">
        <f>+'AKT (2) Detsember'!K23</f>
        <v>0</v>
      </c>
      <c r="H23" s="37">
        <f t="shared" si="0"/>
        <v>0</v>
      </c>
      <c r="I23" s="43">
        <v>0.75</v>
      </c>
      <c r="J23" s="36">
        <f t="shared" si="1"/>
        <v>48750</v>
      </c>
      <c r="K23" s="42">
        <f t="shared" si="2"/>
        <v>0.75</v>
      </c>
      <c r="L23" s="33">
        <f t="shared" si="2"/>
        <v>48750</v>
      </c>
      <c r="M23" s="42">
        <f t="shared" si="3"/>
        <v>0.25</v>
      </c>
      <c r="N23" s="50">
        <f t="shared" si="5"/>
        <v>16250</v>
      </c>
      <c r="O23" s="60">
        <f t="shared" si="4"/>
        <v>0.25</v>
      </c>
    </row>
    <row r="24" spans="1:15" x14ac:dyDescent="0.2">
      <c r="A24" s="124" t="s">
        <v>56</v>
      </c>
      <c r="B24" s="118" t="s">
        <v>49</v>
      </c>
      <c r="C24" s="114" t="s">
        <v>23</v>
      </c>
      <c r="D24" s="115">
        <v>1</v>
      </c>
      <c r="E24" s="116">
        <v>4000</v>
      </c>
      <c r="F24" s="117">
        <f t="shared" si="6"/>
        <v>4000</v>
      </c>
      <c r="G24" s="44">
        <f>+'AKT (2) Detsember'!K24</f>
        <v>0.5</v>
      </c>
      <c r="H24" s="37">
        <f t="shared" si="0"/>
        <v>2000</v>
      </c>
      <c r="I24" s="43">
        <v>0.5</v>
      </c>
      <c r="J24" s="36">
        <f t="shared" si="1"/>
        <v>2000</v>
      </c>
      <c r="K24" s="42">
        <f t="shared" si="2"/>
        <v>1</v>
      </c>
      <c r="L24" s="33">
        <f t="shared" si="2"/>
        <v>4000</v>
      </c>
      <c r="M24" s="42">
        <f t="shared" si="3"/>
        <v>0</v>
      </c>
      <c r="N24" s="50">
        <f t="shared" si="5"/>
        <v>0</v>
      </c>
      <c r="O24" s="60">
        <f t="shared" si="4"/>
        <v>0</v>
      </c>
    </row>
    <row r="25" spans="1:15" x14ac:dyDescent="0.2">
      <c r="A25" s="124" t="s">
        <v>57</v>
      </c>
      <c r="B25" s="118" t="s">
        <v>50</v>
      </c>
      <c r="C25" s="114" t="s">
        <v>23</v>
      </c>
      <c r="D25" s="115">
        <v>1</v>
      </c>
      <c r="E25" s="116">
        <v>8500</v>
      </c>
      <c r="F25" s="117">
        <f t="shared" si="6"/>
        <v>8500</v>
      </c>
      <c r="G25" s="44">
        <f>+'AKT (2) Detsember'!K25</f>
        <v>0.2</v>
      </c>
      <c r="H25" s="37">
        <f t="shared" si="0"/>
        <v>1700</v>
      </c>
      <c r="I25" s="43">
        <v>0.8</v>
      </c>
      <c r="J25" s="36">
        <f t="shared" si="1"/>
        <v>6800</v>
      </c>
      <c r="K25" s="42">
        <f t="shared" si="2"/>
        <v>1</v>
      </c>
      <c r="L25" s="33">
        <f t="shared" si="2"/>
        <v>8500</v>
      </c>
      <c r="M25" s="42">
        <f t="shared" si="3"/>
        <v>0</v>
      </c>
      <c r="N25" s="50">
        <f t="shared" si="5"/>
        <v>0</v>
      </c>
      <c r="O25" s="60">
        <f t="shared" si="4"/>
        <v>0</v>
      </c>
    </row>
    <row r="26" spans="1:15" x14ac:dyDescent="0.2">
      <c r="A26" s="124" t="s">
        <v>58</v>
      </c>
      <c r="B26" s="118" t="s">
        <v>51</v>
      </c>
      <c r="C26" s="114" t="s">
        <v>23</v>
      </c>
      <c r="D26" s="115">
        <v>1</v>
      </c>
      <c r="E26" s="116">
        <v>4000</v>
      </c>
      <c r="F26" s="117">
        <f t="shared" si="6"/>
        <v>4000</v>
      </c>
      <c r="G26" s="44">
        <f>+'AKT (2) Detsember'!K26</f>
        <v>1</v>
      </c>
      <c r="H26" s="37">
        <f t="shared" si="0"/>
        <v>4000</v>
      </c>
      <c r="I26" s="43"/>
      <c r="J26" s="36">
        <f t="shared" si="1"/>
        <v>0</v>
      </c>
      <c r="K26" s="42">
        <f t="shared" si="2"/>
        <v>1</v>
      </c>
      <c r="L26" s="33">
        <f t="shared" si="2"/>
        <v>4000</v>
      </c>
      <c r="M26" s="42">
        <f t="shared" si="3"/>
        <v>0</v>
      </c>
      <c r="N26" s="50">
        <f t="shared" si="5"/>
        <v>0</v>
      </c>
      <c r="O26" s="60">
        <f t="shared" si="4"/>
        <v>0</v>
      </c>
    </row>
    <row r="27" spans="1:15" x14ac:dyDescent="0.2">
      <c r="A27" s="124" t="s">
        <v>59</v>
      </c>
      <c r="B27" s="118" t="s">
        <v>52</v>
      </c>
      <c r="C27" s="114" t="s">
        <v>23</v>
      </c>
      <c r="D27" s="115">
        <v>1</v>
      </c>
      <c r="E27" s="116">
        <v>11000</v>
      </c>
      <c r="F27" s="117">
        <f t="shared" si="6"/>
        <v>11000</v>
      </c>
      <c r="G27" s="44">
        <f>+'AKT (2) Detsember'!K27</f>
        <v>0.8</v>
      </c>
      <c r="H27" s="37">
        <f t="shared" si="0"/>
        <v>8800</v>
      </c>
      <c r="I27" s="43">
        <v>0.2</v>
      </c>
      <c r="J27" s="36">
        <f t="shared" si="1"/>
        <v>2200</v>
      </c>
      <c r="K27" s="42">
        <f t="shared" si="2"/>
        <v>1</v>
      </c>
      <c r="L27" s="33">
        <f t="shared" si="2"/>
        <v>11000</v>
      </c>
      <c r="M27" s="42">
        <f t="shared" si="3"/>
        <v>0</v>
      </c>
      <c r="N27" s="50">
        <f t="shared" si="5"/>
        <v>0</v>
      </c>
      <c r="O27" s="60">
        <f t="shared" si="4"/>
        <v>0</v>
      </c>
    </row>
    <row r="28" spans="1:15" x14ac:dyDescent="0.2">
      <c r="A28" s="124" t="s">
        <v>60</v>
      </c>
      <c r="B28" s="118" t="s">
        <v>53</v>
      </c>
      <c r="C28" s="114" t="s">
        <v>23</v>
      </c>
      <c r="D28" s="115">
        <v>1</v>
      </c>
      <c r="E28" s="116">
        <v>23667</v>
      </c>
      <c r="F28" s="117">
        <f t="shared" si="6"/>
        <v>23667</v>
      </c>
      <c r="G28" s="44">
        <f>+'AKT (2) Detsember'!K28</f>
        <v>0.5</v>
      </c>
      <c r="H28" s="37">
        <f t="shared" si="0"/>
        <v>11833.5</v>
      </c>
      <c r="I28" s="43">
        <v>0.4</v>
      </c>
      <c r="J28" s="36">
        <f t="shared" si="1"/>
        <v>9466.8000000000011</v>
      </c>
      <c r="K28" s="42">
        <f t="shared" si="2"/>
        <v>0.9</v>
      </c>
      <c r="L28" s="33">
        <f t="shared" si="2"/>
        <v>21300.300000000003</v>
      </c>
      <c r="M28" s="42">
        <f t="shared" si="3"/>
        <v>9.9999999999999978E-2</v>
      </c>
      <c r="N28" s="50">
        <f t="shared" si="5"/>
        <v>2366.6999999999971</v>
      </c>
      <c r="O28" s="60">
        <f t="shared" si="4"/>
        <v>9.9999999999999978E-2</v>
      </c>
    </row>
    <row r="29" spans="1:15" x14ac:dyDescent="0.2">
      <c r="A29" s="112"/>
      <c r="B29" s="118"/>
      <c r="C29" s="114"/>
      <c r="D29" s="115"/>
      <c r="E29" s="116"/>
      <c r="F29" s="117">
        <f t="shared" si="6"/>
        <v>0</v>
      </c>
      <c r="G29" s="44"/>
      <c r="H29" s="37">
        <f t="shared" si="0"/>
        <v>0</v>
      </c>
      <c r="I29" s="43"/>
      <c r="J29" s="36">
        <f t="shared" si="1"/>
        <v>0</v>
      </c>
      <c r="K29" s="42">
        <f t="shared" si="2"/>
        <v>0</v>
      </c>
      <c r="L29" s="33">
        <f t="shared" si="2"/>
        <v>0</v>
      </c>
      <c r="M29" s="42">
        <f t="shared" si="3"/>
        <v>0</v>
      </c>
      <c r="N29" s="50">
        <f t="shared" si="5"/>
        <v>0</v>
      </c>
      <c r="O29" s="60" t="e">
        <f t="shared" si="4"/>
        <v>#DIV/0!</v>
      </c>
    </row>
    <row r="30" spans="1:15" x14ac:dyDescent="0.2">
      <c r="A30" s="53" t="s">
        <v>31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61"/>
    </row>
    <row r="31" spans="1:15" x14ac:dyDescent="0.2">
      <c r="A31" s="2"/>
      <c r="B31" s="30"/>
      <c r="C31" s="31"/>
      <c r="D31" s="40"/>
      <c r="E31" s="32"/>
      <c r="F31" s="122">
        <f t="shared" ref="F31" si="7">D31*E31</f>
        <v>0</v>
      </c>
      <c r="G31" s="95"/>
      <c r="H31" s="96">
        <f t="shared" si="0"/>
        <v>0</v>
      </c>
      <c r="I31" s="97"/>
      <c r="J31" s="98">
        <f t="shared" ref="J31" si="8">I31*E31</f>
        <v>0</v>
      </c>
      <c r="K31" s="95">
        <f t="shared" ref="K31:L31" si="9">G31+I31</f>
        <v>0</v>
      </c>
      <c r="L31" s="99">
        <f t="shared" si="9"/>
        <v>0</v>
      </c>
      <c r="M31" s="95">
        <f t="shared" ref="M31" si="10">D31-K31</f>
        <v>0</v>
      </c>
      <c r="N31" s="100">
        <f t="shared" ref="N31" si="11">F31-L31</f>
        <v>0</v>
      </c>
      <c r="O31" s="101" t="e">
        <f t="shared" si="4"/>
        <v>#DIV/0!</v>
      </c>
    </row>
    <row r="32" spans="1:15" ht="15" thickBot="1" x14ac:dyDescent="0.25">
      <c r="A32" s="2"/>
      <c r="B32" s="47" t="s">
        <v>34</v>
      </c>
      <c r="C32" s="31"/>
      <c r="D32" s="40"/>
      <c r="E32" s="32"/>
      <c r="F32" s="123">
        <f>SUM(F31)</f>
        <v>0</v>
      </c>
      <c r="G32" s="102"/>
      <c r="H32" s="103">
        <f>SUM(H31)</f>
        <v>0</v>
      </c>
      <c r="I32" s="104"/>
      <c r="J32" s="105">
        <f>SUM(J31)</f>
        <v>0</v>
      </c>
      <c r="K32" s="102">
        <f>SUM(K31)</f>
        <v>0</v>
      </c>
      <c r="L32" s="106">
        <f>SUM(L31)</f>
        <v>0</v>
      </c>
      <c r="M32" s="107">
        <f>SUM(M31)</f>
        <v>0</v>
      </c>
      <c r="N32" s="108">
        <f>SUM(N31)</f>
        <v>0</v>
      </c>
      <c r="O32" s="109"/>
    </row>
    <row r="33" spans="1:26" x14ac:dyDescent="0.2">
      <c r="A33" s="136" t="s">
        <v>35</v>
      </c>
      <c r="B33" s="137"/>
      <c r="C33" s="137"/>
      <c r="D33" s="137"/>
      <c r="E33" s="137"/>
      <c r="F33" s="62">
        <f>SUM(F19:F32)</f>
        <v>404167</v>
      </c>
      <c r="G33" s="63"/>
      <c r="H33" s="64">
        <f>SUM(H19:H32)</f>
        <v>250333.5</v>
      </c>
      <c r="I33" s="65"/>
      <c r="J33" s="66">
        <f>SUM(J19:J32)</f>
        <v>113216.8</v>
      </c>
      <c r="K33" s="67"/>
      <c r="L33" s="62">
        <f>SUM(L19:L32)</f>
        <v>363550.3</v>
      </c>
      <c r="M33" s="67"/>
      <c r="N33" s="68">
        <f>SUM(N19:N29)</f>
        <v>40616.699999999997</v>
      </c>
      <c r="O33" s="125">
        <f>L33/F33</f>
        <v>0.89950515504729478</v>
      </c>
      <c r="P33" s="49"/>
      <c r="Q33" s="49"/>
      <c r="R33" s="49"/>
      <c r="S33" s="49"/>
      <c r="U33" s="140" t="s">
        <v>17</v>
      </c>
      <c r="V33" s="140"/>
      <c r="W33" s="140"/>
      <c r="X33" s="140"/>
      <c r="Y33" s="140"/>
      <c r="Z33" s="140"/>
    </row>
    <row r="34" spans="1:26" x14ac:dyDescent="0.2">
      <c r="A34" s="141" t="s">
        <v>31</v>
      </c>
      <c r="B34" s="142"/>
      <c r="C34" s="142"/>
      <c r="D34" s="142"/>
      <c r="E34" s="142"/>
      <c r="F34" s="69">
        <f>F32</f>
        <v>0</v>
      </c>
      <c r="G34" s="70"/>
      <c r="H34" s="71">
        <f>+H32</f>
        <v>0</v>
      </c>
      <c r="I34" s="126"/>
      <c r="J34" s="71">
        <f>J32</f>
        <v>0</v>
      </c>
      <c r="K34" s="70"/>
      <c r="L34" s="69">
        <f>+L32</f>
        <v>0</v>
      </c>
      <c r="M34" s="70"/>
      <c r="N34" s="74">
        <f>N32</f>
        <v>0</v>
      </c>
      <c r="O34" s="75"/>
      <c r="P34" s="49"/>
      <c r="Q34" s="49"/>
      <c r="R34" s="49"/>
      <c r="S34" s="49"/>
      <c r="U34" s="140"/>
      <c r="V34" s="140"/>
      <c r="W34" s="140"/>
      <c r="X34" s="140"/>
      <c r="Y34" s="140"/>
      <c r="Z34" s="140"/>
    </row>
    <row r="35" spans="1:26" ht="15" thickBot="1" x14ac:dyDescent="0.25">
      <c r="A35" s="143" t="s">
        <v>36</v>
      </c>
      <c r="B35" s="144"/>
      <c r="C35" s="144"/>
      <c r="D35" s="144"/>
      <c r="E35" s="144"/>
      <c r="F35" s="76">
        <f t="shared" ref="F35:H35" si="12">SUM(F33:F34)</f>
        <v>404167</v>
      </c>
      <c r="G35" s="77"/>
      <c r="H35" s="78">
        <f t="shared" si="12"/>
        <v>250333.5</v>
      </c>
      <c r="I35" s="79"/>
      <c r="J35" s="80">
        <f>SUM(J33:J34)</f>
        <v>113216.8</v>
      </c>
      <c r="K35" s="77"/>
      <c r="L35" s="76">
        <f>SUM(L33:L34)</f>
        <v>363550.3</v>
      </c>
      <c r="M35" s="77"/>
      <c r="N35" s="81">
        <f>SUM(N33:N34)</f>
        <v>40616.699999999997</v>
      </c>
      <c r="O35" s="82"/>
      <c r="P35" s="49"/>
      <c r="Q35" s="49"/>
      <c r="R35" s="49"/>
      <c r="S35" s="49"/>
      <c r="U35" s="140"/>
      <c r="V35" s="140"/>
      <c r="W35" s="140"/>
      <c r="X35" s="140"/>
      <c r="Y35" s="140"/>
      <c r="Z35" s="140"/>
    </row>
    <row r="36" spans="1:26" s="10" customFormat="1" ht="15" customHeight="1" x14ac:dyDescent="0.2">
      <c r="A36" s="145" t="s">
        <v>37</v>
      </c>
      <c r="B36" s="146"/>
      <c r="C36" s="146"/>
      <c r="D36" s="146"/>
      <c r="E36" s="146"/>
      <c r="F36" s="83">
        <f>F33+F34</f>
        <v>404167</v>
      </c>
      <c r="G36" s="84"/>
      <c r="H36" s="83">
        <f>+H35</f>
        <v>250333.5</v>
      </c>
      <c r="I36" s="84"/>
      <c r="J36" s="83">
        <f>J35</f>
        <v>113216.8</v>
      </c>
      <c r="K36" s="84"/>
      <c r="L36" s="83">
        <f>H36+J36</f>
        <v>363550.3</v>
      </c>
      <c r="M36" s="84"/>
      <c r="N36" s="85">
        <f>N33</f>
        <v>40616.699999999997</v>
      </c>
      <c r="O36" s="86"/>
      <c r="P36" s="29"/>
      <c r="Q36" s="29"/>
      <c r="R36" s="29"/>
      <c r="S36" s="29"/>
      <c r="T36" s="17"/>
      <c r="U36" s="140"/>
      <c r="V36" s="140"/>
      <c r="W36" s="140"/>
      <c r="X36" s="140"/>
      <c r="Y36" s="140"/>
      <c r="Z36" s="140"/>
    </row>
    <row r="37" spans="1:26" s="10" customFormat="1" x14ac:dyDescent="0.2">
      <c r="A37" s="147" t="s">
        <v>18</v>
      </c>
      <c r="B37" s="148"/>
      <c r="C37" s="148"/>
      <c r="D37" s="148"/>
      <c r="E37" s="148"/>
      <c r="F37" s="87">
        <f>ROUND(F36*22%,2)</f>
        <v>88916.74</v>
      </c>
      <c r="G37" s="88"/>
      <c r="H37" s="87">
        <f>ROUND(H36*22%,2)</f>
        <v>55073.37</v>
      </c>
      <c r="I37" s="88"/>
      <c r="J37" s="87">
        <f>ROUND(J36*22%,2)</f>
        <v>24907.7</v>
      </c>
      <c r="K37" s="88"/>
      <c r="L37" s="87">
        <f>ROUND(L36*22%,2)</f>
        <v>79981.070000000007</v>
      </c>
      <c r="M37" s="88"/>
      <c r="N37" s="89">
        <f>ROUND(N36*22%,2)</f>
        <v>8935.67</v>
      </c>
      <c r="O37" s="90"/>
      <c r="P37" s="29"/>
      <c r="Q37" s="29"/>
      <c r="R37" s="29"/>
      <c r="S37" s="29"/>
      <c r="U37" s="140"/>
      <c r="V37" s="140"/>
      <c r="W37" s="140"/>
      <c r="X37" s="140"/>
      <c r="Y37" s="140"/>
      <c r="Z37" s="140"/>
    </row>
    <row r="38" spans="1:26" s="10" customFormat="1" x14ac:dyDescent="0.2">
      <c r="A38" s="147" t="s">
        <v>38</v>
      </c>
      <c r="B38" s="148"/>
      <c r="C38" s="148"/>
      <c r="D38" s="148"/>
      <c r="E38" s="148"/>
      <c r="F38" s="87">
        <f t="shared" ref="F38:H38" si="13">SUM(F36:F37)</f>
        <v>493083.74</v>
      </c>
      <c r="G38" s="88"/>
      <c r="H38" s="87">
        <f t="shared" si="13"/>
        <v>305406.87</v>
      </c>
      <c r="I38" s="88"/>
      <c r="J38" s="87">
        <f t="shared" ref="J38" si="14">SUM(J36:J37)</f>
        <v>138124.5</v>
      </c>
      <c r="K38" s="88"/>
      <c r="L38" s="87">
        <f t="shared" ref="L38" si="15">SUM(L36:L37)</f>
        <v>443531.37</v>
      </c>
      <c r="M38" s="88"/>
      <c r="N38" s="89">
        <f t="shared" ref="N38" si="16">SUM(N36:N37)</f>
        <v>49552.369999999995</v>
      </c>
      <c r="O38" s="90"/>
      <c r="P38" s="29"/>
      <c r="Q38" s="29"/>
      <c r="R38" s="29"/>
      <c r="S38" s="29"/>
      <c r="U38" s="140"/>
      <c r="V38" s="140"/>
      <c r="W38" s="140"/>
      <c r="X38" s="140"/>
      <c r="Y38" s="140"/>
      <c r="Z38" s="140"/>
    </row>
    <row r="39" spans="1:26" s="10" customFormat="1" ht="15" thickBot="1" x14ac:dyDescent="0.25">
      <c r="A39" s="127" t="s">
        <v>39</v>
      </c>
      <c r="B39" s="128"/>
      <c r="C39" s="128"/>
      <c r="D39" s="128"/>
      <c r="E39" s="128"/>
      <c r="F39" s="91"/>
      <c r="G39" s="92"/>
      <c r="H39" s="91"/>
      <c r="I39" s="92"/>
      <c r="J39" s="91">
        <f>J38</f>
        <v>138124.5</v>
      </c>
      <c r="K39" s="92"/>
      <c r="L39" s="91"/>
      <c r="M39" s="92"/>
      <c r="N39" s="93"/>
      <c r="O39" s="94"/>
      <c r="P39" s="29"/>
      <c r="Q39" s="29"/>
      <c r="R39" s="29"/>
      <c r="S39" s="29"/>
      <c r="U39" s="45"/>
      <c r="V39" s="45"/>
      <c r="W39" s="45"/>
      <c r="X39" s="45"/>
      <c r="Y39" s="45"/>
      <c r="Z39" s="45"/>
    </row>
    <row r="40" spans="1:26" x14ac:dyDescent="0.2">
      <c r="A40" s="6"/>
      <c r="J40" s="7"/>
      <c r="K40" s="7"/>
      <c r="L40" s="8"/>
    </row>
  </sheetData>
  <sheetProtection formatCells="0" formatColumns="0" insertRows="0"/>
  <protectedRanges>
    <protectedRange sqref="B7 D5:F7 F36 J36 B31:E32 I31:I32 D13:F14 B13:B15 B19:E29 I19:I29" name="Vahemik1"/>
  </protectedRanges>
  <mergeCells count="23">
    <mergeCell ref="D13:F13"/>
    <mergeCell ref="D5:F5"/>
    <mergeCell ref="D6:F6"/>
    <mergeCell ref="D7:F7"/>
    <mergeCell ref="C11:E11"/>
    <mergeCell ref="C12:F12"/>
    <mergeCell ref="D14:F14"/>
    <mergeCell ref="A16:A17"/>
    <mergeCell ref="B16:B17"/>
    <mergeCell ref="C16:C17"/>
    <mergeCell ref="D16:F16"/>
    <mergeCell ref="U33:Z38"/>
    <mergeCell ref="A34:E34"/>
    <mergeCell ref="A35:E35"/>
    <mergeCell ref="A36:E36"/>
    <mergeCell ref="A37:E37"/>
    <mergeCell ref="A38:E38"/>
    <mergeCell ref="A39:E39"/>
    <mergeCell ref="I16:J16"/>
    <mergeCell ref="K16:L16"/>
    <mergeCell ref="M16:O16"/>
    <mergeCell ref="A33:E33"/>
    <mergeCell ref="G16:H16"/>
  </mergeCells>
  <pageMargins left="0.25" right="0.25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44BF-45E3-4BA1-B7C1-706FF1EC4848}">
  <sheetPr>
    <pageSetUpPr fitToPage="1"/>
  </sheetPr>
  <dimension ref="A3:Z40"/>
  <sheetViews>
    <sheetView zoomScaleNormal="100" zoomScaleSheetLayoutView="85" workbookViewId="0">
      <selection activeCell="F11" sqref="F11"/>
    </sheetView>
  </sheetViews>
  <sheetFormatPr defaultColWidth="9.140625" defaultRowHeight="14.25" x14ac:dyDescent="0.2"/>
  <cols>
    <col min="1" max="1" width="16" style="1" customWidth="1"/>
    <col min="2" max="2" width="52" style="1" customWidth="1"/>
    <col min="3" max="3" width="13.42578125" style="1" customWidth="1"/>
    <col min="4" max="4" width="5" style="1" bestFit="1" customWidth="1"/>
    <col min="5" max="5" width="13.7109375" style="1" customWidth="1"/>
    <col min="6" max="6" width="15" style="1" customWidth="1"/>
    <col min="7" max="7" width="5.7109375" style="1" customWidth="1"/>
    <col min="8" max="8" width="11.140625" style="1" bestFit="1" customWidth="1"/>
    <col min="9" max="9" width="5.7109375" style="3" bestFit="1" customWidth="1"/>
    <col min="10" max="10" width="11.140625" style="1" bestFit="1" customWidth="1"/>
    <col min="11" max="11" width="6.7109375" style="1" bestFit="1" customWidth="1"/>
    <col min="12" max="12" width="11.140625" style="1" bestFit="1" customWidth="1"/>
    <col min="13" max="13" width="7.28515625" style="1" customWidth="1"/>
    <col min="14" max="14" width="11.140625" style="1" bestFit="1" customWidth="1"/>
    <col min="15" max="19" width="9.140625" style="1"/>
    <col min="20" max="20" width="12.42578125" style="1" customWidth="1"/>
    <col min="21" max="27" width="0" style="1" hidden="1" customWidth="1"/>
    <col min="28" max="16384" width="9.140625" style="1"/>
  </cols>
  <sheetData>
    <row r="3" spans="1:15" x14ac:dyDescent="0.2">
      <c r="A3" s="11"/>
      <c r="B3" s="11"/>
      <c r="C3" s="11"/>
      <c r="D3" s="11"/>
      <c r="E3" s="11"/>
      <c r="F3" s="11"/>
    </row>
    <row r="4" spans="1:15" x14ac:dyDescent="0.2">
      <c r="A4" s="11"/>
      <c r="B4" s="11"/>
      <c r="C4" s="11"/>
      <c r="D4" s="11"/>
      <c r="E4" s="11"/>
      <c r="F4" s="11"/>
    </row>
    <row r="5" spans="1:15" x14ac:dyDescent="0.2">
      <c r="A5" s="12" t="s">
        <v>0</v>
      </c>
      <c r="B5" s="22" t="s">
        <v>61</v>
      </c>
      <c r="C5" s="12" t="s">
        <v>1</v>
      </c>
      <c r="D5" s="157" t="s">
        <v>41</v>
      </c>
      <c r="E5" s="157" t="s">
        <v>20</v>
      </c>
      <c r="F5" s="157" t="s">
        <v>20</v>
      </c>
    </row>
    <row r="6" spans="1:15" x14ac:dyDescent="0.2">
      <c r="A6" s="13" t="s">
        <v>2</v>
      </c>
      <c r="B6" s="22" t="s">
        <v>63</v>
      </c>
      <c r="C6" s="13" t="s">
        <v>2</v>
      </c>
      <c r="D6" s="157" t="s">
        <v>43</v>
      </c>
      <c r="E6" s="157" t="s">
        <v>19</v>
      </c>
      <c r="F6" s="157" t="s">
        <v>19</v>
      </c>
    </row>
    <row r="7" spans="1:15" ht="12.6" customHeight="1" x14ac:dyDescent="0.2">
      <c r="A7" s="13" t="s">
        <v>3</v>
      </c>
      <c r="B7" s="38" t="s">
        <v>62</v>
      </c>
      <c r="C7" s="13" t="s">
        <v>4</v>
      </c>
      <c r="D7" s="150" t="s">
        <v>42</v>
      </c>
      <c r="E7" s="150"/>
      <c r="F7" s="150"/>
      <c r="G7" s="4"/>
    </row>
    <row r="8" spans="1:15" x14ac:dyDescent="0.2">
      <c r="A8" s="13"/>
      <c r="B8" s="11"/>
      <c r="C8" s="13"/>
      <c r="D8" s="11"/>
      <c r="E8" s="11"/>
      <c r="F8" s="11"/>
    </row>
    <row r="9" spans="1:15" x14ac:dyDescent="0.2">
      <c r="A9" s="13"/>
      <c r="B9" s="11"/>
      <c r="C9" s="13"/>
      <c r="D9" s="11"/>
      <c r="E9" s="11"/>
      <c r="F9" s="11"/>
    </row>
    <row r="10" spans="1:15" x14ac:dyDescent="0.2">
      <c r="A10" s="13"/>
      <c r="B10" s="11"/>
      <c r="C10" s="13"/>
      <c r="D10" s="11"/>
      <c r="E10" s="11"/>
      <c r="F10" s="11"/>
    </row>
    <row r="11" spans="1:15" x14ac:dyDescent="0.2">
      <c r="A11" s="14"/>
      <c r="B11" s="11"/>
      <c r="C11" s="158" t="s">
        <v>5</v>
      </c>
      <c r="D11" s="158"/>
      <c r="E11" s="158"/>
      <c r="F11" s="48">
        <v>2</v>
      </c>
    </row>
    <row r="12" spans="1:15" x14ac:dyDescent="0.2">
      <c r="A12" s="11"/>
      <c r="B12" s="11"/>
      <c r="C12" s="159"/>
      <c r="D12" s="159"/>
      <c r="E12" s="159"/>
      <c r="F12" s="159"/>
    </row>
    <row r="13" spans="1:15" x14ac:dyDescent="0.2">
      <c r="A13" s="15" t="s">
        <v>6</v>
      </c>
      <c r="B13" s="46" t="s">
        <v>64</v>
      </c>
      <c r="C13" s="15" t="s">
        <v>7</v>
      </c>
      <c r="D13" s="156" t="s">
        <v>68</v>
      </c>
      <c r="E13" s="150"/>
      <c r="F13" s="150"/>
      <c r="I13" s="5"/>
    </row>
    <row r="14" spans="1:15" x14ac:dyDescent="0.2">
      <c r="A14" s="15" t="s">
        <v>8</v>
      </c>
      <c r="B14" s="110" t="s">
        <v>65</v>
      </c>
      <c r="C14" s="16" t="s">
        <v>9</v>
      </c>
      <c r="D14" s="149">
        <v>45716</v>
      </c>
      <c r="E14" s="150"/>
      <c r="F14" s="150"/>
      <c r="I14" s="5"/>
    </row>
    <row r="15" spans="1:15" ht="15" thickBot="1" x14ac:dyDescent="0.25">
      <c r="A15" s="13" t="s">
        <v>10</v>
      </c>
      <c r="B15" s="38" t="s">
        <v>66</v>
      </c>
      <c r="C15" s="11"/>
      <c r="D15" s="11"/>
      <c r="E15" s="11"/>
      <c r="F15" s="11"/>
      <c r="I15" s="5"/>
    </row>
    <row r="16" spans="1:15" s="9" customFormat="1" ht="24.75" customHeight="1" x14ac:dyDescent="0.25">
      <c r="A16" s="151" t="s">
        <v>26</v>
      </c>
      <c r="B16" s="153" t="s">
        <v>25</v>
      </c>
      <c r="C16" s="151" t="s">
        <v>24</v>
      </c>
      <c r="D16" s="155" t="s">
        <v>11</v>
      </c>
      <c r="E16" s="134"/>
      <c r="F16" s="135"/>
      <c r="G16" s="138" t="s">
        <v>12</v>
      </c>
      <c r="H16" s="139"/>
      <c r="I16" s="129" t="s">
        <v>27</v>
      </c>
      <c r="J16" s="130"/>
      <c r="K16" s="131" t="s">
        <v>28</v>
      </c>
      <c r="L16" s="132"/>
      <c r="M16" s="133" t="s">
        <v>13</v>
      </c>
      <c r="N16" s="134"/>
      <c r="O16" s="135"/>
    </row>
    <row r="17" spans="1:15" s="9" customFormat="1" ht="13.9" customHeight="1" thickBot="1" x14ac:dyDescent="0.3">
      <c r="A17" s="152"/>
      <c r="B17" s="154"/>
      <c r="C17" s="152"/>
      <c r="D17" s="18" t="s">
        <v>14</v>
      </c>
      <c r="E17" s="18" t="s">
        <v>30</v>
      </c>
      <c r="F17" s="19" t="s">
        <v>15</v>
      </c>
      <c r="G17" s="20" t="s">
        <v>14</v>
      </c>
      <c r="H17" s="21" t="s">
        <v>15</v>
      </c>
      <c r="I17" s="34" t="s">
        <v>14</v>
      </c>
      <c r="J17" s="35" t="s">
        <v>15</v>
      </c>
      <c r="K17" s="20" t="s">
        <v>14</v>
      </c>
      <c r="L17" s="51" t="s">
        <v>15</v>
      </c>
      <c r="M17" s="55" t="s">
        <v>14</v>
      </c>
      <c r="N17" s="56" t="s">
        <v>15</v>
      </c>
      <c r="O17" s="57" t="s">
        <v>29</v>
      </c>
    </row>
    <row r="18" spans="1:15" ht="15" thickBot="1" x14ac:dyDescent="0.25">
      <c r="A18" s="24" t="s">
        <v>16</v>
      </c>
      <c r="B18" s="23"/>
      <c r="C18" s="23"/>
      <c r="D18" s="39"/>
      <c r="E18" s="23"/>
      <c r="F18" s="25"/>
      <c r="G18" s="27"/>
      <c r="H18" s="28"/>
      <c r="I18" s="26"/>
      <c r="J18" s="25"/>
      <c r="K18" s="41"/>
      <c r="L18" s="52"/>
      <c r="M18" s="41"/>
      <c r="N18" s="58"/>
      <c r="O18" s="28"/>
    </row>
    <row r="19" spans="1:15" ht="15" thickTop="1" x14ac:dyDescent="0.2">
      <c r="A19" s="111" t="s">
        <v>40</v>
      </c>
      <c r="B19" s="119" t="s">
        <v>44</v>
      </c>
      <c r="C19" s="120"/>
      <c r="D19" s="120"/>
      <c r="E19" s="120"/>
      <c r="F19" s="121"/>
      <c r="G19" s="44"/>
      <c r="H19" s="37"/>
      <c r="I19" s="43"/>
      <c r="J19" s="36"/>
      <c r="K19" s="42"/>
      <c r="L19" s="33"/>
      <c r="M19" s="42"/>
      <c r="N19" s="50"/>
      <c r="O19" s="59"/>
    </row>
    <row r="20" spans="1:15" x14ac:dyDescent="0.2">
      <c r="A20" s="124" t="s">
        <v>21</v>
      </c>
      <c r="B20" s="113" t="s">
        <v>45</v>
      </c>
      <c r="C20" s="114" t="s">
        <v>23</v>
      </c>
      <c r="D20" s="115">
        <v>1</v>
      </c>
      <c r="E20" s="116">
        <v>8000</v>
      </c>
      <c r="F20" s="117">
        <f>D20*E20</f>
        <v>8000</v>
      </c>
      <c r="G20" s="44">
        <f>+'AKT 1'!I20</f>
        <v>1</v>
      </c>
      <c r="H20" s="37">
        <f t="shared" ref="H20:H31" si="0">G20*E20</f>
        <v>8000</v>
      </c>
      <c r="I20" s="43"/>
      <c r="J20" s="36">
        <f>I20*E20</f>
        <v>0</v>
      </c>
      <c r="K20" s="42">
        <f>G20+I20</f>
        <v>1</v>
      </c>
      <c r="L20" s="33">
        <f>H20+J20</f>
        <v>8000</v>
      </c>
      <c r="M20" s="42">
        <f>D20-K20</f>
        <v>0</v>
      </c>
      <c r="N20" s="50">
        <f>F20-L20</f>
        <v>0</v>
      </c>
      <c r="O20" s="60">
        <f>M20/D20</f>
        <v>0</v>
      </c>
    </row>
    <row r="21" spans="1:15" x14ac:dyDescent="0.2">
      <c r="A21" s="124" t="s">
        <v>22</v>
      </c>
      <c r="B21" s="118" t="s">
        <v>46</v>
      </c>
      <c r="C21" s="114" t="s">
        <v>23</v>
      </c>
      <c r="D21" s="115">
        <v>1</v>
      </c>
      <c r="E21" s="116">
        <v>60000</v>
      </c>
      <c r="F21" s="117">
        <f>D21*E21</f>
        <v>60000</v>
      </c>
      <c r="G21" s="44">
        <f>+'AKT 1'!I21</f>
        <v>1</v>
      </c>
      <c r="H21" s="37">
        <f t="shared" si="0"/>
        <v>60000</v>
      </c>
      <c r="I21" s="43"/>
      <c r="J21" s="36">
        <f t="shared" ref="J21:J29" si="1">I21*E21</f>
        <v>0</v>
      </c>
      <c r="K21" s="42">
        <f t="shared" ref="K21:L29" si="2">G21+I21</f>
        <v>1</v>
      </c>
      <c r="L21" s="33">
        <f t="shared" si="2"/>
        <v>60000</v>
      </c>
      <c r="M21" s="42">
        <f t="shared" ref="M21:M29" si="3">D21-K21</f>
        <v>0</v>
      </c>
      <c r="N21" s="50">
        <f>F21-L21</f>
        <v>0</v>
      </c>
      <c r="O21" s="60">
        <f t="shared" ref="O21:O31" si="4">M21/D21</f>
        <v>0</v>
      </c>
    </row>
    <row r="22" spans="1:15" x14ac:dyDescent="0.2">
      <c r="A22" s="124" t="s">
        <v>54</v>
      </c>
      <c r="B22" s="113" t="s">
        <v>47</v>
      </c>
      <c r="C22" s="114" t="s">
        <v>23</v>
      </c>
      <c r="D22" s="115">
        <v>1</v>
      </c>
      <c r="E22" s="116">
        <v>220000</v>
      </c>
      <c r="F22" s="117">
        <f>D22*E22</f>
        <v>220000</v>
      </c>
      <c r="G22" s="44">
        <f>+'AKT 1'!I22</f>
        <v>0</v>
      </c>
      <c r="H22" s="37">
        <f t="shared" si="0"/>
        <v>0</v>
      </c>
      <c r="I22" s="43">
        <v>0.7</v>
      </c>
      <c r="J22" s="36">
        <f>I22*E22</f>
        <v>154000</v>
      </c>
      <c r="K22" s="42">
        <f t="shared" si="2"/>
        <v>0.7</v>
      </c>
      <c r="L22" s="33">
        <f t="shared" si="2"/>
        <v>154000</v>
      </c>
      <c r="M22" s="42">
        <f t="shared" si="3"/>
        <v>0.30000000000000004</v>
      </c>
      <c r="N22" s="50">
        <f t="shared" ref="N22:N29" si="5">F22-L22</f>
        <v>66000</v>
      </c>
      <c r="O22" s="60">
        <f t="shared" si="4"/>
        <v>0.30000000000000004</v>
      </c>
    </row>
    <row r="23" spans="1:15" x14ac:dyDescent="0.2">
      <c r="A23" s="124" t="s">
        <v>55</v>
      </c>
      <c r="B23" s="113" t="s">
        <v>48</v>
      </c>
      <c r="C23" s="114" t="s">
        <v>23</v>
      </c>
      <c r="D23" s="115">
        <v>1</v>
      </c>
      <c r="E23" s="116">
        <v>65000</v>
      </c>
      <c r="F23" s="117">
        <f t="shared" ref="F23:F29" si="6">D23*E23</f>
        <v>65000</v>
      </c>
      <c r="G23" s="44">
        <f>+'AKT 1'!I23</f>
        <v>0</v>
      </c>
      <c r="H23" s="37">
        <f t="shared" si="0"/>
        <v>0</v>
      </c>
      <c r="I23" s="43"/>
      <c r="J23" s="36">
        <f t="shared" si="1"/>
        <v>0</v>
      </c>
      <c r="K23" s="42">
        <f t="shared" si="2"/>
        <v>0</v>
      </c>
      <c r="L23" s="33">
        <f t="shared" si="2"/>
        <v>0</v>
      </c>
      <c r="M23" s="42">
        <f t="shared" si="3"/>
        <v>1</v>
      </c>
      <c r="N23" s="50">
        <f t="shared" si="5"/>
        <v>65000</v>
      </c>
      <c r="O23" s="60">
        <f t="shared" si="4"/>
        <v>1</v>
      </c>
    </row>
    <row r="24" spans="1:15" x14ac:dyDescent="0.2">
      <c r="A24" s="124" t="s">
        <v>56</v>
      </c>
      <c r="B24" s="118" t="s">
        <v>49</v>
      </c>
      <c r="C24" s="114" t="s">
        <v>23</v>
      </c>
      <c r="D24" s="115">
        <v>1</v>
      </c>
      <c r="E24" s="116">
        <v>4000</v>
      </c>
      <c r="F24" s="117">
        <f t="shared" si="6"/>
        <v>4000</v>
      </c>
      <c r="G24" s="44">
        <f>+'AKT 1'!I24</f>
        <v>0</v>
      </c>
      <c r="H24" s="37">
        <f t="shared" si="0"/>
        <v>0</v>
      </c>
      <c r="I24" s="43">
        <v>0.5</v>
      </c>
      <c r="J24" s="36">
        <f t="shared" si="1"/>
        <v>2000</v>
      </c>
      <c r="K24" s="42">
        <f t="shared" si="2"/>
        <v>0.5</v>
      </c>
      <c r="L24" s="33">
        <f t="shared" si="2"/>
        <v>2000</v>
      </c>
      <c r="M24" s="42">
        <f t="shared" si="3"/>
        <v>0.5</v>
      </c>
      <c r="N24" s="50">
        <f t="shared" si="5"/>
        <v>2000</v>
      </c>
      <c r="O24" s="60">
        <f t="shared" si="4"/>
        <v>0.5</v>
      </c>
    </row>
    <row r="25" spans="1:15" x14ac:dyDescent="0.2">
      <c r="A25" s="124" t="s">
        <v>57</v>
      </c>
      <c r="B25" s="118" t="s">
        <v>50</v>
      </c>
      <c r="C25" s="114" t="s">
        <v>23</v>
      </c>
      <c r="D25" s="115">
        <v>1</v>
      </c>
      <c r="E25" s="116">
        <v>8500</v>
      </c>
      <c r="F25" s="117">
        <f t="shared" si="6"/>
        <v>8500</v>
      </c>
      <c r="G25" s="44">
        <f>+'AKT 1'!I25</f>
        <v>0</v>
      </c>
      <c r="H25" s="37">
        <f t="shared" si="0"/>
        <v>0</v>
      </c>
      <c r="I25" s="43">
        <v>0.2</v>
      </c>
      <c r="J25" s="36">
        <f t="shared" si="1"/>
        <v>1700</v>
      </c>
      <c r="K25" s="42">
        <f t="shared" si="2"/>
        <v>0.2</v>
      </c>
      <c r="L25" s="33">
        <f t="shared" si="2"/>
        <v>1700</v>
      </c>
      <c r="M25" s="42">
        <f t="shared" si="3"/>
        <v>0.8</v>
      </c>
      <c r="N25" s="50">
        <f t="shared" si="5"/>
        <v>6800</v>
      </c>
      <c r="O25" s="60">
        <f t="shared" si="4"/>
        <v>0.8</v>
      </c>
    </row>
    <row r="26" spans="1:15" x14ac:dyDescent="0.2">
      <c r="A26" s="124" t="s">
        <v>58</v>
      </c>
      <c r="B26" s="118" t="s">
        <v>51</v>
      </c>
      <c r="C26" s="114" t="s">
        <v>23</v>
      </c>
      <c r="D26" s="115">
        <v>1</v>
      </c>
      <c r="E26" s="116">
        <v>4000</v>
      </c>
      <c r="F26" s="117">
        <f t="shared" si="6"/>
        <v>4000</v>
      </c>
      <c r="G26" s="44">
        <f>+'AKT 1'!I26</f>
        <v>0</v>
      </c>
      <c r="H26" s="37">
        <f t="shared" si="0"/>
        <v>0</v>
      </c>
      <c r="I26" s="43">
        <v>1</v>
      </c>
      <c r="J26" s="36">
        <f t="shared" si="1"/>
        <v>4000</v>
      </c>
      <c r="K26" s="42">
        <f t="shared" si="2"/>
        <v>1</v>
      </c>
      <c r="L26" s="33">
        <f t="shared" si="2"/>
        <v>4000</v>
      </c>
      <c r="M26" s="42">
        <f t="shared" si="3"/>
        <v>0</v>
      </c>
      <c r="N26" s="50">
        <f t="shared" si="5"/>
        <v>0</v>
      </c>
      <c r="O26" s="60">
        <f t="shared" si="4"/>
        <v>0</v>
      </c>
    </row>
    <row r="27" spans="1:15" x14ac:dyDescent="0.2">
      <c r="A27" s="124" t="s">
        <v>59</v>
      </c>
      <c r="B27" s="118" t="s">
        <v>52</v>
      </c>
      <c r="C27" s="114" t="s">
        <v>23</v>
      </c>
      <c r="D27" s="115">
        <v>1</v>
      </c>
      <c r="E27" s="116">
        <v>11000</v>
      </c>
      <c r="F27" s="117">
        <f t="shared" si="6"/>
        <v>11000</v>
      </c>
      <c r="G27" s="44">
        <f>+'AKT 1'!I27</f>
        <v>0</v>
      </c>
      <c r="H27" s="37">
        <f t="shared" si="0"/>
        <v>0</v>
      </c>
      <c r="I27" s="43">
        <v>0.8</v>
      </c>
      <c r="J27" s="36">
        <f t="shared" si="1"/>
        <v>8800</v>
      </c>
      <c r="K27" s="42">
        <f t="shared" si="2"/>
        <v>0.8</v>
      </c>
      <c r="L27" s="33">
        <f t="shared" si="2"/>
        <v>8800</v>
      </c>
      <c r="M27" s="42">
        <f t="shared" si="3"/>
        <v>0.19999999999999996</v>
      </c>
      <c r="N27" s="50">
        <f t="shared" si="5"/>
        <v>2200</v>
      </c>
      <c r="O27" s="60">
        <f t="shared" si="4"/>
        <v>0.19999999999999996</v>
      </c>
    </row>
    <row r="28" spans="1:15" x14ac:dyDescent="0.2">
      <c r="A28" s="124" t="s">
        <v>60</v>
      </c>
      <c r="B28" s="118" t="s">
        <v>53</v>
      </c>
      <c r="C28" s="114" t="s">
        <v>23</v>
      </c>
      <c r="D28" s="115">
        <v>1</v>
      </c>
      <c r="E28" s="116">
        <v>23667</v>
      </c>
      <c r="F28" s="117">
        <f t="shared" si="6"/>
        <v>23667</v>
      </c>
      <c r="G28" s="44">
        <f>+'AKT 1'!I28</f>
        <v>0</v>
      </c>
      <c r="H28" s="37">
        <f t="shared" si="0"/>
        <v>0</v>
      </c>
      <c r="I28" s="43">
        <v>0.5</v>
      </c>
      <c r="J28" s="36">
        <f t="shared" si="1"/>
        <v>11833.5</v>
      </c>
      <c r="K28" s="42">
        <f t="shared" si="2"/>
        <v>0.5</v>
      </c>
      <c r="L28" s="33">
        <f t="shared" si="2"/>
        <v>11833.5</v>
      </c>
      <c r="M28" s="42">
        <f t="shared" si="3"/>
        <v>0.5</v>
      </c>
      <c r="N28" s="50">
        <f t="shared" si="5"/>
        <v>11833.5</v>
      </c>
      <c r="O28" s="60">
        <f t="shared" si="4"/>
        <v>0.5</v>
      </c>
    </row>
    <row r="29" spans="1:15" x14ac:dyDescent="0.2">
      <c r="A29" s="112"/>
      <c r="B29" s="118"/>
      <c r="C29" s="114"/>
      <c r="D29" s="115"/>
      <c r="E29" s="116"/>
      <c r="F29" s="117">
        <f t="shared" si="6"/>
        <v>0</v>
      </c>
      <c r="G29" s="44"/>
      <c r="H29" s="37">
        <f t="shared" si="0"/>
        <v>0</v>
      </c>
      <c r="I29" s="43"/>
      <c r="J29" s="36">
        <f t="shared" si="1"/>
        <v>0</v>
      </c>
      <c r="K29" s="42">
        <f t="shared" si="2"/>
        <v>0</v>
      </c>
      <c r="L29" s="33">
        <f t="shared" si="2"/>
        <v>0</v>
      </c>
      <c r="M29" s="42">
        <f t="shared" si="3"/>
        <v>0</v>
      </c>
      <c r="N29" s="50">
        <f t="shared" si="5"/>
        <v>0</v>
      </c>
      <c r="O29" s="60" t="e">
        <f t="shared" si="4"/>
        <v>#DIV/0!</v>
      </c>
    </row>
    <row r="30" spans="1:15" x14ac:dyDescent="0.2">
      <c r="A30" s="53" t="s">
        <v>31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61"/>
    </row>
    <row r="31" spans="1:15" x14ac:dyDescent="0.2">
      <c r="A31" s="2"/>
      <c r="B31" s="30" t="s">
        <v>32</v>
      </c>
      <c r="C31" s="31" t="s">
        <v>33</v>
      </c>
      <c r="D31" s="40">
        <v>1</v>
      </c>
      <c r="E31" s="32">
        <v>0</v>
      </c>
      <c r="F31" s="122">
        <f t="shared" ref="F31" si="7">D31*E31</f>
        <v>0</v>
      </c>
      <c r="G31" s="95"/>
      <c r="H31" s="96">
        <f t="shared" si="0"/>
        <v>0</v>
      </c>
      <c r="I31" s="97"/>
      <c r="J31" s="98">
        <f t="shared" ref="J31" si="8">I31*E31</f>
        <v>0</v>
      </c>
      <c r="K31" s="95">
        <f t="shared" ref="K31:L31" si="9">G31+I31</f>
        <v>0</v>
      </c>
      <c r="L31" s="99">
        <f t="shared" si="9"/>
        <v>0</v>
      </c>
      <c r="M31" s="95">
        <f t="shared" ref="M31" si="10">D31-K31</f>
        <v>1</v>
      </c>
      <c r="N31" s="100">
        <f t="shared" ref="N31" si="11">F31-L31</f>
        <v>0</v>
      </c>
      <c r="O31" s="101">
        <f t="shared" si="4"/>
        <v>1</v>
      </c>
    </row>
    <row r="32" spans="1:15" ht="15" thickBot="1" x14ac:dyDescent="0.25">
      <c r="A32" s="2"/>
      <c r="B32" s="47" t="s">
        <v>34</v>
      </c>
      <c r="C32" s="31"/>
      <c r="D32" s="40"/>
      <c r="E32" s="32"/>
      <c r="F32" s="123">
        <f>SUM(F31)</f>
        <v>0</v>
      </c>
      <c r="G32" s="102"/>
      <c r="H32" s="103">
        <f>SUM(H31)</f>
        <v>0</v>
      </c>
      <c r="I32" s="104"/>
      <c r="J32" s="105">
        <f>SUM(J31)</f>
        <v>0</v>
      </c>
      <c r="K32" s="102">
        <f>SUM(K31)</f>
        <v>0</v>
      </c>
      <c r="L32" s="106">
        <f>SUM(L31)</f>
        <v>0</v>
      </c>
      <c r="M32" s="107">
        <f>SUM(M31)</f>
        <v>1</v>
      </c>
      <c r="N32" s="108">
        <f>SUM(N31)</f>
        <v>0</v>
      </c>
      <c r="O32" s="109"/>
    </row>
    <row r="33" spans="1:26" x14ac:dyDescent="0.2">
      <c r="A33" s="136" t="s">
        <v>35</v>
      </c>
      <c r="B33" s="137"/>
      <c r="C33" s="137"/>
      <c r="D33" s="137"/>
      <c r="E33" s="137"/>
      <c r="F33" s="62">
        <f>SUM(F19:F32)</f>
        <v>404167</v>
      </c>
      <c r="G33" s="63"/>
      <c r="H33" s="64">
        <f>SUM(H19:H32)</f>
        <v>68000</v>
      </c>
      <c r="I33" s="65"/>
      <c r="J33" s="66">
        <f>SUM(J19:J32)</f>
        <v>182333.5</v>
      </c>
      <c r="K33" s="67"/>
      <c r="L33" s="62">
        <f>SUM(L19:L32)</f>
        <v>250333.5</v>
      </c>
      <c r="M33" s="67"/>
      <c r="N33" s="68">
        <f>SUM(N19:N29)</f>
        <v>153833.5</v>
      </c>
      <c r="O33" s="125">
        <f>L33/F33</f>
        <v>0.61938134484012797</v>
      </c>
      <c r="P33" s="49"/>
      <c r="Q33" s="49"/>
      <c r="R33" s="49"/>
      <c r="S33" s="49"/>
      <c r="U33" s="140" t="s">
        <v>17</v>
      </c>
      <c r="V33" s="140"/>
      <c r="W33" s="140"/>
      <c r="X33" s="140"/>
      <c r="Y33" s="140"/>
      <c r="Z33" s="140"/>
    </row>
    <row r="34" spans="1:26" x14ac:dyDescent="0.2">
      <c r="A34" s="141" t="s">
        <v>31</v>
      </c>
      <c r="B34" s="142"/>
      <c r="C34" s="142"/>
      <c r="D34" s="142"/>
      <c r="E34" s="142"/>
      <c r="F34" s="69">
        <f>F32</f>
        <v>0</v>
      </c>
      <c r="G34" s="70"/>
      <c r="H34" s="71">
        <f>+H32</f>
        <v>0</v>
      </c>
      <c r="I34" s="72"/>
      <c r="J34" s="73">
        <f>J32</f>
        <v>0</v>
      </c>
      <c r="K34" s="70"/>
      <c r="L34" s="69">
        <f>+L32</f>
        <v>0</v>
      </c>
      <c r="M34" s="70"/>
      <c r="N34" s="74">
        <f>N32</f>
        <v>0</v>
      </c>
      <c r="O34" s="75"/>
      <c r="P34" s="49"/>
      <c r="Q34" s="49"/>
      <c r="R34" s="49"/>
      <c r="S34" s="49"/>
      <c r="U34" s="140"/>
      <c r="V34" s="140"/>
      <c r="W34" s="140"/>
      <c r="X34" s="140"/>
      <c r="Y34" s="140"/>
      <c r="Z34" s="140"/>
    </row>
    <row r="35" spans="1:26" ht="15" thickBot="1" x14ac:dyDescent="0.25">
      <c r="A35" s="143" t="s">
        <v>36</v>
      </c>
      <c r="B35" s="144"/>
      <c r="C35" s="144"/>
      <c r="D35" s="144"/>
      <c r="E35" s="144"/>
      <c r="F35" s="76">
        <f t="shared" ref="F35:H35" si="12">SUM(F33:F34)</f>
        <v>404167</v>
      </c>
      <c r="G35" s="77"/>
      <c r="H35" s="78">
        <f t="shared" si="12"/>
        <v>68000</v>
      </c>
      <c r="I35" s="79"/>
      <c r="J35" s="80">
        <f>SUM(J33:J34)</f>
        <v>182333.5</v>
      </c>
      <c r="K35" s="77"/>
      <c r="L35" s="76">
        <f>SUM(L33:L34)</f>
        <v>250333.5</v>
      </c>
      <c r="M35" s="77"/>
      <c r="N35" s="81">
        <f>SUM(N33:N34)</f>
        <v>153833.5</v>
      </c>
      <c r="O35" s="82"/>
      <c r="P35" s="49"/>
      <c r="Q35" s="49"/>
      <c r="R35" s="49"/>
      <c r="S35" s="49"/>
      <c r="U35" s="140"/>
      <c r="V35" s="140"/>
      <c r="W35" s="140"/>
      <c r="X35" s="140"/>
      <c r="Y35" s="140"/>
      <c r="Z35" s="140"/>
    </row>
    <row r="36" spans="1:26" s="10" customFormat="1" ht="15" customHeight="1" x14ac:dyDescent="0.2">
      <c r="A36" s="145" t="s">
        <v>37</v>
      </c>
      <c r="B36" s="146"/>
      <c r="C36" s="146"/>
      <c r="D36" s="146"/>
      <c r="E36" s="146"/>
      <c r="F36" s="83">
        <f>F33+F34</f>
        <v>404167</v>
      </c>
      <c r="G36" s="84"/>
      <c r="H36" s="83">
        <f>+H35</f>
        <v>68000</v>
      </c>
      <c r="I36" s="84"/>
      <c r="J36" s="83">
        <f>J35</f>
        <v>182333.5</v>
      </c>
      <c r="K36" s="84"/>
      <c r="L36" s="83">
        <f>H36+J36</f>
        <v>250333.5</v>
      </c>
      <c r="M36" s="84"/>
      <c r="N36" s="85">
        <f>N33</f>
        <v>153833.5</v>
      </c>
      <c r="O36" s="86"/>
      <c r="P36" s="29"/>
      <c r="Q36" s="29"/>
      <c r="R36" s="29"/>
      <c r="S36" s="29"/>
      <c r="T36" s="17"/>
      <c r="U36" s="140"/>
      <c r="V36" s="140"/>
      <c r="W36" s="140"/>
      <c r="X36" s="140"/>
      <c r="Y36" s="140"/>
      <c r="Z36" s="140"/>
    </row>
    <row r="37" spans="1:26" s="10" customFormat="1" x14ac:dyDescent="0.2">
      <c r="A37" s="147" t="s">
        <v>18</v>
      </c>
      <c r="B37" s="148"/>
      <c r="C37" s="148"/>
      <c r="D37" s="148"/>
      <c r="E37" s="148"/>
      <c r="F37" s="87">
        <f>ROUND(F36*22%,2)</f>
        <v>88916.74</v>
      </c>
      <c r="G37" s="88"/>
      <c r="H37" s="87">
        <f>ROUND(H36*22%,2)</f>
        <v>14960</v>
      </c>
      <c r="I37" s="88"/>
      <c r="J37" s="87">
        <f>ROUND(J36*22%,2)</f>
        <v>40113.370000000003</v>
      </c>
      <c r="K37" s="88"/>
      <c r="L37" s="87">
        <f>ROUND(L36*22%,2)</f>
        <v>55073.37</v>
      </c>
      <c r="M37" s="88"/>
      <c r="N37" s="89">
        <f>ROUND(N36*22%,2)</f>
        <v>33843.370000000003</v>
      </c>
      <c r="O37" s="90"/>
      <c r="P37" s="29"/>
      <c r="Q37" s="29"/>
      <c r="R37" s="29"/>
      <c r="S37" s="29"/>
      <c r="U37" s="140"/>
      <c r="V37" s="140"/>
      <c r="W37" s="140"/>
      <c r="X37" s="140"/>
      <c r="Y37" s="140"/>
      <c r="Z37" s="140"/>
    </row>
    <row r="38" spans="1:26" s="10" customFormat="1" x14ac:dyDescent="0.2">
      <c r="A38" s="147" t="s">
        <v>38</v>
      </c>
      <c r="B38" s="148"/>
      <c r="C38" s="148"/>
      <c r="D38" s="148"/>
      <c r="E38" s="148"/>
      <c r="F38" s="87">
        <f t="shared" ref="F38:H38" si="13">SUM(F36:F37)</f>
        <v>493083.74</v>
      </c>
      <c r="G38" s="88"/>
      <c r="H38" s="87">
        <f t="shared" si="13"/>
        <v>82960</v>
      </c>
      <c r="I38" s="88"/>
      <c r="J38" s="87">
        <f t="shared" ref="J38" si="14">SUM(J36:J37)</f>
        <v>222446.87</v>
      </c>
      <c r="K38" s="88"/>
      <c r="L38" s="87">
        <f t="shared" ref="L38" si="15">SUM(L36:L37)</f>
        <v>305406.87</v>
      </c>
      <c r="M38" s="88"/>
      <c r="N38" s="89">
        <f t="shared" ref="N38" si="16">SUM(N36:N37)</f>
        <v>187676.87</v>
      </c>
      <c r="O38" s="90"/>
      <c r="P38" s="29"/>
      <c r="Q38" s="29"/>
      <c r="R38" s="29"/>
      <c r="S38" s="29"/>
      <c r="U38" s="140"/>
      <c r="V38" s="140"/>
      <c r="W38" s="140"/>
      <c r="X38" s="140"/>
      <c r="Y38" s="140"/>
      <c r="Z38" s="140"/>
    </row>
    <row r="39" spans="1:26" s="10" customFormat="1" ht="15" thickBot="1" x14ac:dyDescent="0.25">
      <c r="A39" s="127" t="s">
        <v>39</v>
      </c>
      <c r="B39" s="128"/>
      <c r="C39" s="128"/>
      <c r="D39" s="128"/>
      <c r="E39" s="128"/>
      <c r="F39" s="91"/>
      <c r="G39" s="92"/>
      <c r="H39" s="91"/>
      <c r="I39" s="92"/>
      <c r="J39" s="91">
        <f>J38</f>
        <v>222446.87</v>
      </c>
      <c r="K39" s="92"/>
      <c r="L39" s="91"/>
      <c r="M39" s="92"/>
      <c r="N39" s="93"/>
      <c r="O39" s="94"/>
      <c r="P39" s="29"/>
      <c r="Q39" s="29"/>
      <c r="R39" s="29"/>
      <c r="S39" s="29"/>
      <c r="U39" s="45"/>
      <c r="V39" s="45"/>
      <c r="W39" s="45"/>
      <c r="X39" s="45"/>
      <c r="Y39" s="45"/>
      <c r="Z39" s="45"/>
    </row>
    <row r="40" spans="1:26" x14ac:dyDescent="0.2">
      <c r="A40" s="6"/>
      <c r="J40" s="7"/>
      <c r="K40" s="7"/>
      <c r="L40" s="8"/>
    </row>
  </sheetData>
  <sheetProtection formatCells="0" formatColumns="0" insertRows="0"/>
  <protectedRanges>
    <protectedRange sqref="B7 D5:F7 F36 J36 B31:E32 I31:I32 D13:F14 B13:B15 B19:E29 I19:I29" name="Vahemik1"/>
  </protectedRanges>
  <mergeCells count="23">
    <mergeCell ref="A39:E39"/>
    <mergeCell ref="I16:J16"/>
    <mergeCell ref="K16:L16"/>
    <mergeCell ref="M16:O16"/>
    <mergeCell ref="A33:E33"/>
    <mergeCell ref="G16:H16"/>
    <mergeCell ref="U33:Z38"/>
    <mergeCell ref="A34:E34"/>
    <mergeCell ref="A35:E35"/>
    <mergeCell ref="A36:E36"/>
    <mergeCell ref="A37:E37"/>
    <mergeCell ref="A38:E38"/>
    <mergeCell ref="D14:F14"/>
    <mergeCell ref="A16:A17"/>
    <mergeCell ref="B16:B17"/>
    <mergeCell ref="C16:C17"/>
    <mergeCell ref="D16:F16"/>
    <mergeCell ref="D13:F13"/>
    <mergeCell ref="D5:F5"/>
    <mergeCell ref="D6:F6"/>
    <mergeCell ref="D7:F7"/>
    <mergeCell ref="C11:E11"/>
    <mergeCell ref="C12:F12"/>
  </mergeCells>
  <pageMargins left="0.25" right="0.25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40"/>
  <sheetViews>
    <sheetView topLeftCell="A4" zoomScaleNormal="100" zoomScaleSheetLayoutView="85" workbookViewId="0">
      <selection activeCell="J39" sqref="J39"/>
    </sheetView>
  </sheetViews>
  <sheetFormatPr defaultColWidth="9.140625" defaultRowHeight="14.25" x14ac:dyDescent="0.2"/>
  <cols>
    <col min="1" max="1" width="16" style="1" customWidth="1"/>
    <col min="2" max="2" width="52" style="1" customWidth="1"/>
    <col min="3" max="3" width="13.42578125" style="1" customWidth="1"/>
    <col min="4" max="4" width="5" style="1" bestFit="1" customWidth="1"/>
    <col min="5" max="5" width="13.7109375" style="1" customWidth="1"/>
    <col min="6" max="6" width="15" style="1" customWidth="1"/>
    <col min="7" max="7" width="5.7109375" style="1" customWidth="1"/>
    <col min="8" max="8" width="11.140625" style="1" bestFit="1" customWidth="1"/>
    <col min="9" max="9" width="5.7109375" style="3" bestFit="1" customWidth="1"/>
    <col min="10" max="10" width="11.140625" style="1" bestFit="1" customWidth="1"/>
    <col min="11" max="11" width="6.7109375" style="1" bestFit="1" customWidth="1"/>
    <col min="12" max="12" width="11.140625" style="1" bestFit="1" customWidth="1"/>
    <col min="13" max="13" width="7.28515625" style="1" customWidth="1"/>
    <col min="14" max="14" width="11.140625" style="1" bestFit="1" customWidth="1"/>
    <col min="15" max="19" width="9.140625" style="1"/>
    <col min="20" max="20" width="12.42578125" style="1" customWidth="1"/>
    <col min="21" max="27" width="0" style="1" hidden="1" customWidth="1"/>
    <col min="28" max="16384" width="9.140625" style="1"/>
  </cols>
  <sheetData>
    <row r="3" spans="1:15" x14ac:dyDescent="0.2">
      <c r="A3" s="11"/>
      <c r="B3" s="11"/>
      <c r="C3" s="11"/>
      <c r="D3" s="11"/>
      <c r="E3" s="11"/>
      <c r="F3" s="11"/>
    </row>
    <row r="4" spans="1:15" x14ac:dyDescent="0.2">
      <c r="A4" s="11"/>
      <c r="B4" s="11"/>
      <c r="C4" s="11"/>
      <c r="D4" s="11"/>
      <c r="E4" s="11"/>
      <c r="F4" s="11"/>
    </row>
    <row r="5" spans="1:15" x14ac:dyDescent="0.2">
      <c r="A5" s="12" t="s">
        <v>0</v>
      </c>
      <c r="B5" s="22" t="s">
        <v>61</v>
      </c>
      <c r="C5" s="12" t="s">
        <v>1</v>
      </c>
      <c r="D5" s="157" t="s">
        <v>41</v>
      </c>
      <c r="E5" s="157" t="s">
        <v>20</v>
      </c>
      <c r="F5" s="157" t="s">
        <v>20</v>
      </c>
    </row>
    <row r="6" spans="1:15" x14ac:dyDescent="0.2">
      <c r="A6" s="13" t="s">
        <v>2</v>
      </c>
      <c r="B6" s="22" t="s">
        <v>63</v>
      </c>
      <c r="C6" s="13" t="s">
        <v>2</v>
      </c>
      <c r="D6" s="157" t="s">
        <v>43</v>
      </c>
      <c r="E6" s="157" t="s">
        <v>19</v>
      </c>
      <c r="F6" s="157" t="s">
        <v>19</v>
      </c>
    </row>
    <row r="7" spans="1:15" ht="12.6" customHeight="1" x14ac:dyDescent="0.2">
      <c r="A7" s="13" t="s">
        <v>3</v>
      </c>
      <c r="B7" s="38" t="s">
        <v>62</v>
      </c>
      <c r="C7" s="13" t="s">
        <v>4</v>
      </c>
      <c r="D7" s="150" t="s">
        <v>42</v>
      </c>
      <c r="E7" s="150"/>
      <c r="F7" s="150"/>
      <c r="G7" s="4"/>
    </row>
    <row r="8" spans="1:15" x14ac:dyDescent="0.2">
      <c r="A8" s="13"/>
      <c r="B8" s="11"/>
      <c r="C8" s="13"/>
      <c r="D8" s="11"/>
      <c r="E8" s="11"/>
      <c r="F8" s="11"/>
    </row>
    <row r="9" spans="1:15" x14ac:dyDescent="0.2">
      <c r="A9" s="13"/>
      <c r="B9" s="11"/>
      <c r="C9" s="13"/>
      <c r="D9" s="11"/>
      <c r="E9" s="11"/>
      <c r="F9" s="11"/>
    </row>
    <row r="10" spans="1:15" x14ac:dyDescent="0.2">
      <c r="A10" s="13"/>
      <c r="B10" s="11"/>
      <c r="C10" s="13"/>
      <c r="D10" s="11"/>
      <c r="E10" s="11"/>
      <c r="F10" s="11"/>
    </row>
    <row r="11" spans="1:15" x14ac:dyDescent="0.2">
      <c r="A11" s="14"/>
      <c r="B11" s="11"/>
      <c r="C11" s="158" t="s">
        <v>5</v>
      </c>
      <c r="D11" s="158"/>
      <c r="E11" s="158"/>
      <c r="F11" s="48">
        <v>1</v>
      </c>
    </row>
    <row r="12" spans="1:15" x14ac:dyDescent="0.2">
      <c r="A12" s="11"/>
      <c r="B12" s="11"/>
      <c r="C12" s="159"/>
      <c r="D12" s="159"/>
      <c r="E12" s="159"/>
      <c r="F12" s="159"/>
    </row>
    <row r="13" spans="1:15" x14ac:dyDescent="0.2">
      <c r="A13" s="15" t="s">
        <v>6</v>
      </c>
      <c r="B13" s="46" t="s">
        <v>64</v>
      </c>
      <c r="C13" s="15" t="s">
        <v>7</v>
      </c>
      <c r="D13" s="156" t="s">
        <v>67</v>
      </c>
      <c r="E13" s="150"/>
      <c r="F13" s="150"/>
      <c r="I13" s="5"/>
    </row>
    <row r="14" spans="1:15" x14ac:dyDescent="0.2">
      <c r="A14" s="15" t="s">
        <v>8</v>
      </c>
      <c r="B14" s="110" t="s">
        <v>65</v>
      </c>
      <c r="C14" s="16" t="s">
        <v>9</v>
      </c>
      <c r="D14" s="149">
        <v>45567</v>
      </c>
      <c r="E14" s="150"/>
      <c r="F14" s="150"/>
      <c r="I14" s="5"/>
    </row>
    <row r="15" spans="1:15" ht="15" thickBot="1" x14ac:dyDescent="0.25">
      <c r="A15" s="13" t="s">
        <v>10</v>
      </c>
      <c r="B15" s="38" t="s">
        <v>66</v>
      </c>
      <c r="C15" s="11"/>
      <c r="D15" s="11"/>
      <c r="E15" s="11"/>
      <c r="F15" s="11"/>
      <c r="I15" s="5"/>
    </row>
    <row r="16" spans="1:15" s="9" customFormat="1" ht="24.75" customHeight="1" x14ac:dyDescent="0.25">
      <c r="A16" s="151" t="s">
        <v>26</v>
      </c>
      <c r="B16" s="153" t="s">
        <v>25</v>
      </c>
      <c r="C16" s="151" t="s">
        <v>24</v>
      </c>
      <c r="D16" s="155" t="s">
        <v>11</v>
      </c>
      <c r="E16" s="134"/>
      <c r="F16" s="135"/>
      <c r="G16" s="138" t="s">
        <v>12</v>
      </c>
      <c r="H16" s="139"/>
      <c r="I16" s="129" t="s">
        <v>27</v>
      </c>
      <c r="J16" s="130"/>
      <c r="K16" s="131" t="s">
        <v>28</v>
      </c>
      <c r="L16" s="132"/>
      <c r="M16" s="133" t="s">
        <v>13</v>
      </c>
      <c r="N16" s="134"/>
      <c r="O16" s="135"/>
    </row>
    <row r="17" spans="1:15" s="9" customFormat="1" ht="13.9" customHeight="1" thickBot="1" x14ac:dyDescent="0.3">
      <c r="A17" s="152"/>
      <c r="B17" s="154"/>
      <c r="C17" s="152"/>
      <c r="D17" s="18" t="s">
        <v>14</v>
      </c>
      <c r="E17" s="18" t="s">
        <v>30</v>
      </c>
      <c r="F17" s="19" t="s">
        <v>15</v>
      </c>
      <c r="G17" s="20" t="s">
        <v>14</v>
      </c>
      <c r="H17" s="21" t="s">
        <v>15</v>
      </c>
      <c r="I17" s="34" t="s">
        <v>14</v>
      </c>
      <c r="J17" s="35" t="s">
        <v>15</v>
      </c>
      <c r="K17" s="20" t="s">
        <v>14</v>
      </c>
      <c r="L17" s="51" t="s">
        <v>15</v>
      </c>
      <c r="M17" s="55" t="s">
        <v>14</v>
      </c>
      <c r="N17" s="56" t="s">
        <v>15</v>
      </c>
      <c r="O17" s="57" t="s">
        <v>29</v>
      </c>
    </row>
    <row r="18" spans="1:15" ht="15" thickBot="1" x14ac:dyDescent="0.25">
      <c r="A18" s="24" t="s">
        <v>16</v>
      </c>
      <c r="B18" s="23"/>
      <c r="C18" s="23"/>
      <c r="D18" s="39"/>
      <c r="E18" s="23"/>
      <c r="F18" s="25"/>
      <c r="G18" s="27"/>
      <c r="H18" s="28"/>
      <c r="I18" s="26"/>
      <c r="J18" s="25"/>
      <c r="K18" s="41"/>
      <c r="L18" s="52"/>
      <c r="M18" s="41"/>
      <c r="N18" s="58"/>
      <c r="O18" s="28"/>
    </row>
    <row r="19" spans="1:15" ht="15" thickTop="1" x14ac:dyDescent="0.2">
      <c r="A19" s="111" t="s">
        <v>40</v>
      </c>
      <c r="B19" s="119" t="s">
        <v>44</v>
      </c>
      <c r="C19" s="120"/>
      <c r="D19" s="120"/>
      <c r="E19" s="120"/>
      <c r="F19" s="121"/>
      <c r="G19" s="44"/>
      <c r="H19" s="37"/>
      <c r="I19" s="43"/>
      <c r="J19" s="36"/>
      <c r="K19" s="42"/>
      <c r="L19" s="33"/>
      <c r="M19" s="42"/>
      <c r="N19" s="50"/>
      <c r="O19" s="59"/>
    </row>
    <row r="20" spans="1:15" x14ac:dyDescent="0.2">
      <c r="A20" s="124" t="s">
        <v>21</v>
      </c>
      <c r="B20" s="113" t="s">
        <v>45</v>
      </c>
      <c r="C20" s="114" t="s">
        <v>23</v>
      </c>
      <c r="D20" s="115">
        <v>1</v>
      </c>
      <c r="E20" s="116">
        <v>8000</v>
      </c>
      <c r="F20" s="117">
        <f>D20*E20</f>
        <v>8000</v>
      </c>
      <c r="G20" s="44"/>
      <c r="H20" s="37">
        <f t="shared" ref="H20:H31" si="0">G20*E20</f>
        <v>0</v>
      </c>
      <c r="I20" s="43">
        <v>1</v>
      </c>
      <c r="J20" s="36">
        <f>I20*E20</f>
        <v>8000</v>
      </c>
      <c r="K20" s="42">
        <f>G20+I20</f>
        <v>1</v>
      </c>
      <c r="L20" s="33">
        <f>H20+J20</f>
        <v>8000</v>
      </c>
      <c r="M20" s="42">
        <f>D20-K20</f>
        <v>0</v>
      </c>
      <c r="N20" s="50">
        <f>F20-L20</f>
        <v>0</v>
      </c>
      <c r="O20" s="60">
        <f>M20/D20</f>
        <v>0</v>
      </c>
    </row>
    <row r="21" spans="1:15" x14ac:dyDescent="0.2">
      <c r="A21" s="124" t="s">
        <v>22</v>
      </c>
      <c r="B21" s="118" t="s">
        <v>46</v>
      </c>
      <c r="C21" s="114" t="s">
        <v>23</v>
      </c>
      <c r="D21" s="115">
        <v>1</v>
      </c>
      <c r="E21" s="116">
        <v>60000</v>
      </c>
      <c r="F21" s="117">
        <f>D21*E21</f>
        <v>60000</v>
      </c>
      <c r="G21" s="44"/>
      <c r="H21" s="37">
        <f t="shared" si="0"/>
        <v>0</v>
      </c>
      <c r="I21" s="43">
        <v>1</v>
      </c>
      <c r="J21" s="36">
        <f t="shared" ref="J21:J23" si="1">I21*E21</f>
        <v>60000</v>
      </c>
      <c r="K21" s="42">
        <f t="shared" ref="K21:K23" si="2">G21+I21</f>
        <v>1</v>
      </c>
      <c r="L21" s="33">
        <f t="shared" ref="L21:L23" si="3">H21+J21</f>
        <v>60000</v>
      </c>
      <c r="M21" s="42">
        <f t="shared" ref="M21:M23" si="4">D21-K21</f>
        <v>0</v>
      </c>
      <c r="N21" s="50">
        <f>F21-L21</f>
        <v>0</v>
      </c>
      <c r="O21" s="60">
        <f t="shared" ref="O21:O31" si="5">M21/D21</f>
        <v>0</v>
      </c>
    </row>
    <row r="22" spans="1:15" x14ac:dyDescent="0.2">
      <c r="A22" s="124" t="s">
        <v>54</v>
      </c>
      <c r="B22" s="113" t="s">
        <v>47</v>
      </c>
      <c r="C22" s="114" t="s">
        <v>23</v>
      </c>
      <c r="D22" s="115">
        <v>1</v>
      </c>
      <c r="E22" s="116">
        <v>220000</v>
      </c>
      <c r="F22" s="117">
        <f>D22*E22</f>
        <v>220000</v>
      </c>
      <c r="G22" s="44"/>
      <c r="H22" s="37">
        <f t="shared" si="0"/>
        <v>0</v>
      </c>
      <c r="I22" s="43"/>
      <c r="J22" s="36">
        <f>I22*E22</f>
        <v>0</v>
      </c>
      <c r="K22" s="42">
        <f t="shared" si="2"/>
        <v>0</v>
      </c>
      <c r="L22" s="33">
        <f t="shared" si="3"/>
        <v>0</v>
      </c>
      <c r="M22" s="42">
        <f t="shared" si="4"/>
        <v>1</v>
      </c>
      <c r="N22" s="50">
        <f t="shared" ref="N22:N23" si="6">F22-L22</f>
        <v>220000</v>
      </c>
      <c r="O22" s="60">
        <f t="shared" si="5"/>
        <v>1</v>
      </c>
    </row>
    <row r="23" spans="1:15" x14ac:dyDescent="0.2">
      <c r="A23" s="124" t="s">
        <v>55</v>
      </c>
      <c r="B23" s="113" t="s">
        <v>48</v>
      </c>
      <c r="C23" s="114" t="s">
        <v>23</v>
      </c>
      <c r="D23" s="115">
        <v>1</v>
      </c>
      <c r="E23" s="116">
        <v>65000</v>
      </c>
      <c r="F23" s="117">
        <f t="shared" ref="F23:F29" si="7">D23*E23</f>
        <v>65000</v>
      </c>
      <c r="G23" s="44"/>
      <c r="H23" s="37">
        <f t="shared" si="0"/>
        <v>0</v>
      </c>
      <c r="I23" s="43"/>
      <c r="J23" s="36">
        <f t="shared" si="1"/>
        <v>0</v>
      </c>
      <c r="K23" s="42">
        <f t="shared" si="2"/>
        <v>0</v>
      </c>
      <c r="L23" s="33">
        <f t="shared" si="3"/>
        <v>0</v>
      </c>
      <c r="M23" s="42">
        <f t="shared" si="4"/>
        <v>1</v>
      </c>
      <c r="N23" s="50">
        <f t="shared" si="6"/>
        <v>65000</v>
      </c>
      <c r="O23" s="60">
        <f t="shared" si="5"/>
        <v>1</v>
      </c>
    </row>
    <row r="24" spans="1:15" x14ac:dyDescent="0.2">
      <c r="A24" s="124" t="s">
        <v>56</v>
      </c>
      <c r="B24" s="118" t="s">
        <v>49</v>
      </c>
      <c r="C24" s="114" t="s">
        <v>23</v>
      </c>
      <c r="D24" s="115">
        <v>1</v>
      </c>
      <c r="E24" s="116">
        <v>4000</v>
      </c>
      <c r="F24" s="117">
        <f t="shared" si="7"/>
        <v>4000</v>
      </c>
      <c r="G24" s="44"/>
      <c r="H24" s="37">
        <f t="shared" ref="H24:H29" si="8">G24*E24</f>
        <v>0</v>
      </c>
      <c r="I24" s="43"/>
      <c r="J24" s="36">
        <f t="shared" ref="J24:J29" si="9">I24*E24</f>
        <v>0</v>
      </c>
      <c r="K24" s="42">
        <f t="shared" ref="K24:K29" si="10">G24+I24</f>
        <v>0</v>
      </c>
      <c r="L24" s="33">
        <f t="shared" ref="L24:L29" si="11">H24+J24</f>
        <v>0</v>
      </c>
      <c r="M24" s="42">
        <f t="shared" ref="M24:M29" si="12">D24-K24</f>
        <v>1</v>
      </c>
      <c r="N24" s="50">
        <f t="shared" ref="N24:N29" si="13">F24-L24</f>
        <v>4000</v>
      </c>
      <c r="O24" s="60">
        <f t="shared" ref="O24:O29" si="14">M24/D24</f>
        <v>1</v>
      </c>
    </row>
    <row r="25" spans="1:15" x14ac:dyDescent="0.2">
      <c r="A25" s="124" t="s">
        <v>57</v>
      </c>
      <c r="B25" s="118" t="s">
        <v>50</v>
      </c>
      <c r="C25" s="114" t="s">
        <v>23</v>
      </c>
      <c r="D25" s="115">
        <v>1</v>
      </c>
      <c r="E25" s="116">
        <v>8500</v>
      </c>
      <c r="F25" s="117">
        <f t="shared" si="7"/>
        <v>8500</v>
      </c>
      <c r="G25" s="44"/>
      <c r="H25" s="37">
        <f t="shared" si="8"/>
        <v>0</v>
      </c>
      <c r="I25" s="43"/>
      <c r="J25" s="36">
        <f t="shared" si="9"/>
        <v>0</v>
      </c>
      <c r="K25" s="42">
        <f t="shared" si="10"/>
        <v>0</v>
      </c>
      <c r="L25" s="33">
        <f t="shared" si="11"/>
        <v>0</v>
      </c>
      <c r="M25" s="42">
        <f t="shared" si="12"/>
        <v>1</v>
      </c>
      <c r="N25" s="50">
        <f t="shared" si="13"/>
        <v>8500</v>
      </c>
      <c r="O25" s="60">
        <f t="shared" si="14"/>
        <v>1</v>
      </c>
    </row>
    <row r="26" spans="1:15" x14ac:dyDescent="0.2">
      <c r="A26" s="124" t="s">
        <v>58</v>
      </c>
      <c r="B26" s="118" t="s">
        <v>51</v>
      </c>
      <c r="C26" s="114" t="s">
        <v>23</v>
      </c>
      <c r="D26" s="115">
        <v>1</v>
      </c>
      <c r="E26" s="116">
        <v>4000</v>
      </c>
      <c r="F26" s="117">
        <f t="shared" si="7"/>
        <v>4000</v>
      </c>
      <c r="G26" s="44"/>
      <c r="H26" s="37">
        <f t="shared" si="8"/>
        <v>0</v>
      </c>
      <c r="I26" s="43"/>
      <c r="J26" s="36">
        <f t="shared" si="9"/>
        <v>0</v>
      </c>
      <c r="K26" s="42">
        <f t="shared" si="10"/>
        <v>0</v>
      </c>
      <c r="L26" s="33">
        <f t="shared" si="11"/>
        <v>0</v>
      </c>
      <c r="M26" s="42">
        <f t="shared" si="12"/>
        <v>1</v>
      </c>
      <c r="N26" s="50">
        <f t="shared" si="13"/>
        <v>4000</v>
      </c>
      <c r="O26" s="60">
        <f t="shared" si="14"/>
        <v>1</v>
      </c>
    </row>
    <row r="27" spans="1:15" x14ac:dyDescent="0.2">
      <c r="A27" s="124" t="s">
        <v>59</v>
      </c>
      <c r="B27" s="118" t="s">
        <v>52</v>
      </c>
      <c r="C27" s="114" t="s">
        <v>23</v>
      </c>
      <c r="D27" s="115">
        <v>1</v>
      </c>
      <c r="E27" s="116">
        <v>11000</v>
      </c>
      <c r="F27" s="117">
        <f t="shared" si="7"/>
        <v>11000</v>
      </c>
      <c r="G27" s="44"/>
      <c r="H27" s="37">
        <f t="shared" si="8"/>
        <v>0</v>
      </c>
      <c r="I27" s="43"/>
      <c r="J27" s="36">
        <f t="shared" si="9"/>
        <v>0</v>
      </c>
      <c r="K27" s="42">
        <f t="shared" si="10"/>
        <v>0</v>
      </c>
      <c r="L27" s="33">
        <f t="shared" si="11"/>
        <v>0</v>
      </c>
      <c r="M27" s="42">
        <f t="shared" si="12"/>
        <v>1</v>
      </c>
      <c r="N27" s="50">
        <f t="shared" si="13"/>
        <v>11000</v>
      </c>
      <c r="O27" s="60">
        <f t="shared" si="14"/>
        <v>1</v>
      </c>
    </row>
    <row r="28" spans="1:15" x14ac:dyDescent="0.2">
      <c r="A28" s="124" t="s">
        <v>60</v>
      </c>
      <c r="B28" s="118" t="s">
        <v>53</v>
      </c>
      <c r="C28" s="114" t="s">
        <v>23</v>
      </c>
      <c r="D28" s="115">
        <v>1</v>
      </c>
      <c r="E28" s="116">
        <v>23667</v>
      </c>
      <c r="F28" s="117">
        <f t="shared" si="7"/>
        <v>23667</v>
      </c>
      <c r="G28" s="44"/>
      <c r="H28" s="37">
        <f t="shared" si="8"/>
        <v>0</v>
      </c>
      <c r="I28" s="43"/>
      <c r="J28" s="36">
        <f t="shared" si="9"/>
        <v>0</v>
      </c>
      <c r="K28" s="42">
        <f t="shared" si="10"/>
        <v>0</v>
      </c>
      <c r="L28" s="33">
        <f t="shared" si="11"/>
        <v>0</v>
      </c>
      <c r="M28" s="42">
        <f t="shared" si="12"/>
        <v>1</v>
      </c>
      <c r="N28" s="50">
        <f t="shared" si="13"/>
        <v>23667</v>
      </c>
      <c r="O28" s="60">
        <f t="shared" si="14"/>
        <v>1</v>
      </c>
    </row>
    <row r="29" spans="1:15" x14ac:dyDescent="0.2">
      <c r="A29" s="112"/>
      <c r="B29" s="118"/>
      <c r="C29" s="114"/>
      <c r="D29" s="115"/>
      <c r="E29" s="116"/>
      <c r="F29" s="117">
        <f t="shared" si="7"/>
        <v>0</v>
      </c>
      <c r="G29" s="44"/>
      <c r="H29" s="37">
        <f t="shared" si="8"/>
        <v>0</v>
      </c>
      <c r="I29" s="43"/>
      <c r="J29" s="36">
        <f t="shared" si="9"/>
        <v>0</v>
      </c>
      <c r="K29" s="42">
        <f t="shared" si="10"/>
        <v>0</v>
      </c>
      <c r="L29" s="33">
        <f t="shared" si="11"/>
        <v>0</v>
      </c>
      <c r="M29" s="42">
        <f t="shared" si="12"/>
        <v>0</v>
      </c>
      <c r="N29" s="50">
        <f t="shared" si="13"/>
        <v>0</v>
      </c>
      <c r="O29" s="60" t="e">
        <f t="shared" si="14"/>
        <v>#DIV/0!</v>
      </c>
    </row>
    <row r="30" spans="1:15" x14ac:dyDescent="0.2">
      <c r="A30" s="53" t="s">
        <v>31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61"/>
    </row>
    <row r="31" spans="1:15" x14ac:dyDescent="0.2">
      <c r="A31" s="2"/>
      <c r="B31" s="30" t="s">
        <v>32</v>
      </c>
      <c r="C31" s="31" t="s">
        <v>33</v>
      </c>
      <c r="D31" s="40">
        <v>1</v>
      </c>
      <c r="E31" s="32">
        <v>0</v>
      </c>
      <c r="F31" s="122">
        <f t="shared" ref="F31" si="15">D31*E31</f>
        <v>0</v>
      </c>
      <c r="G31" s="95"/>
      <c r="H31" s="96">
        <f t="shared" si="0"/>
        <v>0</v>
      </c>
      <c r="I31" s="97"/>
      <c r="J31" s="98">
        <f t="shared" ref="J31" si="16">I31*E31</f>
        <v>0</v>
      </c>
      <c r="K31" s="95">
        <f t="shared" ref="K31" si="17">G31+I31</f>
        <v>0</v>
      </c>
      <c r="L31" s="99">
        <f t="shared" ref="L31" si="18">H31+J31</f>
        <v>0</v>
      </c>
      <c r="M31" s="95">
        <f t="shared" ref="M31" si="19">D31-K31</f>
        <v>1</v>
      </c>
      <c r="N31" s="100">
        <f t="shared" ref="N31" si="20">F31-L31</f>
        <v>0</v>
      </c>
      <c r="O31" s="101">
        <f t="shared" si="5"/>
        <v>1</v>
      </c>
    </row>
    <row r="32" spans="1:15" ht="15" thickBot="1" x14ac:dyDescent="0.25">
      <c r="A32" s="2"/>
      <c r="B32" s="47" t="s">
        <v>34</v>
      </c>
      <c r="C32" s="31"/>
      <c r="D32" s="40"/>
      <c r="E32" s="32"/>
      <c r="F32" s="123">
        <f>SUM(F31)</f>
        <v>0</v>
      </c>
      <c r="G32" s="102"/>
      <c r="H32" s="103">
        <f>SUM(H31)</f>
        <v>0</v>
      </c>
      <c r="I32" s="104"/>
      <c r="J32" s="105">
        <f>SUM(J31)</f>
        <v>0</v>
      </c>
      <c r="K32" s="102">
        <f>SUM(K31)</f>
        <v>0</v>
      </c>
      <c r="L32" s="106">
        <f>SUM(L31)</f>
        <v>0</v>
      </c>
      <c r="M32" s="107">
        <f>SUM(M31)</f>
        <v>1</v>
      </c>
      <c r="N32" s="108">
        <f>SUM(N31)</f>
        <v>0</v>
      </c>
      <c r="O32" s="109"/>
    </row>
    <row r="33" spans="1:26" x14ac:dyDescent="0.2">
      <c r="A33" s="136" t="s">
        <v>35</v>
      </c>
      <c r="B33" s="137"/>
      <c r="C33" s="137"/>
      <c r="D33" s="137"/>
      <c r="E33" s="137"/>
      <c r="F33" s="62">
        <f>SUM(F19:F32)</f>
        <v>404167</v>
      </c>
      <c r="G33" s="63"/>
      <c r="H33" s="64">
        <f>SUM(H19:H32)</f>
        <v>0</v>
      </c>
      <c r="I33" s="65"/>
      <c r="J33" s="66">
        <f>SUM(J19:J32)</f>
        <v>68000</v>
      </c>
      <c r="K33" s="67"/>
      <c r="L33" s="62">
        <f>SUM(L19:L32)</f>
        <v>68000</v>
      </c>
      <c r="M33" s="67"/>
      <c r="N33" s="68">
        <f>SUM(N19:N29)</f>
        <v>336167</v>
      </c>
      <c r="O33" s="125">
        <f>L33/F33</f>
        <v>0.16824728391976584</v>
      </c>
      <c r="P33" s="49"/>
      <c r="Q33" s="49"/>
      <c r="R33" s="49"/>
      <c r="S33" s="49"/>
      <c r="U33" s="140" t="s">
        <v>17</v>
      </c>
      <c r="V33" s="140"/>
      <c r="W33" s="140"/>
      <c r="X33" s="140"/>
      <c r="Y33" s="140"/>
      <c r="Z33" s="140"/>
    </row>
    <row r="34" spans="1:26" x14ac:dyDescent="0.2">
      <c r="A34" s="141" t="s">
        <v>31</v>
      </c>
      <c r="B34" s="142"/>
      <c r="C34" s="142"/>
      <c r="D34" s="142"/>
      <c r="E34" s="142"/>
      <c r="F34" s="69">
        <f>F32</f>
        <v>0</v>
      </c>
      <c r="G34" s="70"/>
      <c r="H34" s="71">
        <f>+H32</f>
        <v>0</v>
      </c>
      <c r="I34" s="72"/>
      <c r="J34" s="73">
        <f>J32</f>
        <v>0</v>
      </c>
      <c r="K34" s="70"/>
      <c r="L34" s="69">
        <f>+L32</f>
        <v>0</v>
      </c>
      <c r="M34" s="70"/>
      <c r="N34" s="74">
        <f>N32</f>
        <v>0</v>
      </c>
      <c r="O34" s="75"/>
      <c r="P34" s="49"/>
      <c r="Q34" s="49"/>
      <c r="R34" s="49"/>
      <c r="S34" s="49"/>
      <c r="U34" s="140"/>
      <c r="V34" s="140"/>
      <c r="W34" s="140"/>
      <c r="X34" s="140"/>
      <c r="Y34" s="140"/>
      <c r="Z34" s="140"/>
    </row>
    <row r="35" spans="1:26" ht="15" thickBot="1" x14ac:dyDescent="0.25">
      <c r="A35" s="143" t="s">
        <v>36</v>
      </c>
      <c r="B35" s="144"/>
      <c r="C35" s="144"/>
      <c r="D35" s="144"/>
      <c r="E35" s="144"/>
      <c r="F35" s="76">
        <f t="shared" ref="F35:H35" si="21">SUM(F33:F34)</f>
        <v>404167</v>
      </c>
      <c r="G35" s="77"/>
      <c r="H35" s="78">
        <f t="shared" si="21"/>
        <v>0</v>
      </c>
      <c r="I35" s="79"/>
      <c r="J35" s="80">
        <f>SUM(J33:J34)</f>
        <v>68000</v>
      </c>
      <c r="K35" s="77"/>
      <c r="L35" s="76">
        <f>SUM(L33:L34)</f>
        <v>68000</v>
      </c>
      <c r="M35" s="77"/>
      <c r="N35" s="81">
        <f>SUM(N33:N34)</f>
        <v>336167</v>
      </c>
      <c r="O35" s="82"/>
      <c r="P35" s="49"/>
      <c r="Q35" s="49"/>
      <c r="R35" s="49"/>
      <c r="S35" s="49"/>
      <c r="U35" s="140"/>
      <c r="V35" s="140"/>
      <c r="W35" s="140"/>
      <c r="X35" s="140"/>
      <c r="Y35" s="140"/>
      <c r="Z35" s="140"/>
    </row>
    <row r="36" spans="1:26" s="10" customFormat="1" ht="15" customHeight="1" x14ac:dyDescent="0.2">
      <c r="A36" s="145" t="s">
        <v>37</v>
      </c>
      <c r="B36" s="146"/>
      <c r="C36" s="146"/>
      <c r="D36" s="146"/>
      <c r="E36" s="146"/>
      <c r="F36" s="83">
        <f>F33+F34</f>
        <v>404167</v>
      </c>
      <c r="G36" s="84"/>
      <c r="H36" s="83">
        <f>0</f>
        <v>0</v>
      </c>
      <c r="I36" s="84"/>
      <c r="J36" s="83">
        <f>J35</f>
        <v>68000</v>
      </c>
      <c r="K36" s="84"/>
      <c r="L36" s="83">
        <f>H36+J36</f>
        <v>68000</v>
      </c>
      <c r="M36" s="84"/>
      <c r="N36" s="85">
        <f>N33</f>
        <v>336167</v>
      </c>
      <c r="O36" s="86"/>
      <c r="P36" s="29"/>
      <c r="Q36" s="29"/>
      <c r="R36" s="29"/>
      <c r="S36" s="29"/>
      <c r="T36" s="17"/>
      <c r="U36" s="140"/>
      <c r="V36" s="140"/>
      <c r="W36" s="140"/>
      <c r="X36" s="140"/>
      <c r="Y36" s="140"/>
      <c r="Z36" s="140"/>
    </row>
    <row r="37" spans="1:26" s="10" customFormat="1" x14ac:dyDescent="0.2">
      <c r="A37" s="147" t="s">
        <v>18</v>
      </c>
      <c r="B37" s="148"/>
      <c r="C37" s="148"/>
      <c r="D37" s="148"/>
      <c r="E37" s="148"/>
      <c r="F37" s="87">
        <f>ROUND(F36*22%,2)</f>
        <v>88916.74</v>
      </c>
      <c r="G37" s="88"/>
      <c r="H37" s="87">
        <f>ROUND(H36*22%,2)</f>
        <v>0</v>
      </c>
      <c r="I37" s="88"/>
      <c r="J37" s="87">
        <f>ROUND(J36*22%,2)</f>
        <v>14960</v>
      </c>
      <c r="K37" s="88"/>
      <c r="L37" s="87">
        <f>ROUND(L36*22%,2)</f>
        <v>14960</v>
      </c>
      <c r="M37" s="88"/>
      <c r="N37" s="89">
        <f>ROUND(N36*22%,2)</f>
        <v>73956.740000000005</v>
      </c>
      <c r="O37" s="90"/>
      <c r="P37" s="29"/>
      <c r="Q37" s="29"/>
      <c r="R37" s="29"/>
      <c r="S37" s="29"/>
      <c r="U37" s="140"/>
      <c r="V37" s="140"/>
      <c r="W37" s="140"/>
      <c r="X37" s="140"/>
      <c r="Y37" s="140"/>
      <c r="Z37" s="140"/>
    </row>
    <row r="38" spans="1:26" s="10" customFormat="1" x14ac:dyDescent="0.2">
      <c r="A38" s="147" t="s">
        <v>38</v>
      </c>
      <c r="B38" s="148"/>
      <c r="C38" s="148"/>
      <c r="D38" s="148"/>
      <c r="E38" s="148"/>
      <c r="F38" s="87">
        <f t="shared" ref="F38:H38" si="22">SUM(F36:F37)</f>
        <v>493083.74</v>
      </c>
      <c r="G38" s="88"/>
      <c r="H38" s="87">
        <f t="shared" si="22"/>
        <v>0</v>
      </c>
      <c r="I38" s="88"/>
      <c r="J38" s="87">
        <f t="shared" ref="J38" si="23">SUM(J36:J37)</f>
        <v>82960</v>
      </c>
      <c r="K38" s="88"/>
      <c r="L38" s="87">
        <f t="shared" ref="L38" si="24">SUM(L36:L37)</f>
        <v>82960</v>
      </c>
      <c r="M38" s="88"/>
      <c r="N38" s="89">
        <f t="shared" ref="N38" si="25">SUM(N36:N37)</f>
        <v>410123.74</v>
      </c>
      <c r="O38" s="90"/>
      <c r="P38" s="29"/>
      <c r="Q38" s="29"/>
      <c r="R38" s="29"/>
      <c r="S38" s="29"/>
      <c r="U38" s="140"/>
      <c r="V38" s="140"/>
      <c r="W38" s="140"/>
      <c r="X38" s="140"/>
      <c r="Y38" s="140"/>
      <c r="Z38" s="140"/>
    </row>
    <row r="39" spans="1:26" s="10" customFormat="1" ht="15" thickBot="1" x14ac:dyDescent="0.25">
      <c r="A39" s="127" t="s">
        <v>39</v>
      </c>
      <c r="B39" s="128"/>
      <c r="C39" s="128"/>
      <c r="D39" s="128"/>
      <c r="E39" s="128"/>
      <c r="F39" s="91"/>
      <c r="G39" s="92"/>
      <c r="H39" s="91"/>
      <c r="I39" s="92"/>
      <c r="J39" s="91">
        <f>J38</f>
        <v>82960</v>
      </c>
      <c r="K39" s="92"/>
      <c r="L39" s="91"/>
      <c r="M39" s="92"/>
      <c r="N39" s="93"/>
      <c r="O39" s="94"/>
      <c r="P39" s="29"/>
      <c r="Q39" s="29"/>
      <c r="R39" s="29"/>
      <c r="S39" s="29"/>
      <c r="U39" s="45"/>
      <c r="V39" s="45"/>
      <c r="W39" s="45"/>
      <c r="X39" s="45"/>
      <c r="Y39" s="45"/>
      <c r="Z39" s="45"/>
    </row>
    <row r="40" spans="1:26" x14ac:dyDescent="0.2">
      <c r="A40" s="6"/>
      <c r="J40" s="7"/>
      <c r="K40" s="7"/>
      <c r="L40" s="8"/>
    </row>
  </sheetData>
  <sheetProtection formatCells="0" formatColumns="0" insertRows="0"/>
  <protectedRanges>
    <protectedRange sqref="B7 D5:F7 F36 J36 B31:E32 I31:I32 D13:F14 B13:B15 B19:E29 I19:I29" name="Vahemik1"/>
  </protectedRanges>
  <mergeCells count="23">
    <mergeCell ref="G16:H16"/>
    <mergeCell ref="A39:E39"/>
    <mergeCell ref="U33:Z38"/>
    <mergeCell ref="A37:E37"/>
    <mergeCell ref="A38:E38"/>
    <mergeCell ref="M16:O16"/>
    <mergeCell ref="I16:J16"/>
    <mergeCell ref="K16:L16"/>
    <mergeCell ref="A36:E36"/>
    <mergeCell ref="A33:E33"/>
    <mergeCell ref="A34:E34"/>
    <mergeCell ref="A35:E35"/>
    <mergeCell ref="B16:B17"/>
    <mergeCell ref="A16:A17"/>
    <mergeCell ref="D5:F5"/>
    <mergeCell ref="D6:F6"/>
    <mergeCell ref="D7:F7"/>
    <mergeCell ref="D16:F16"/>
    <mergeCell ref="C16:C17"/>
    <mergeCell ref="C11:E11"/>
    <mergeCell ref="D13:F13"/>
    <mergeCell ref="C12:F12"/>
    <mergeCell ref="D14:F14"/>
  </mergeCells>
  <phoneticPr fontId="7" type="noConversion"/>
  <pageMargins left="0.25" right="0.25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0dfd8e-f715-4501-b9e3-ca4e81b3db04">
      <Terms xmlns="http://schemas.microsoft.com/office/infopath/2007/PartnerControls"/>
    </lcf76f155ced4ddcb4097134ff3c332f>
    <TaxCatchAll xmlns="a8bba6ae-3e13-4cc1-b272-3aa0eaf25319" xsi:nil="true"/>
    <SharedWithUsers xmlns="a8bba6ae-3e13-4cc1-b272-3aa0eaf25319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F973721A52574982D506FEFB817CA8" ma:contentTypeVersion="18" ma:contentTypeDescription="Create a new document." ma:contentTypeScope="" ma:versionID="b8ddb1e30f031ea282f3b0e56a063ca6">
  <xsd:schema xmlns:xsd="http://www.w3.org/2001/XMLSchema" xmlns:xs="http://www.w3.org/2001/XMLSchema" xmlns:p="http://schemas.microsoft.com/office/2006/metadata/properties" xmlns:ns2="b20dfd8e-f715-4501-b9e3-ca4e81b3db04" xmlns:ns3="a8bba6ae-3e13-4cc1-b272-3aa0eaf25319" targetNamespace="http://schemas.microsoft.com/office/2006/metadata/properties" ma:root="true" ma:fieldsID="a3f5de7ddb6489befa320449741f4027" ns2:_="" ns3:_="">
    <xsd:import namespace="b20dfd8e-f715-4501-b9e3-ca4e81b3db04"/>
    <xsd:import namespace="a8bba6ae-3e13-4cc1-b272-3aa0eaf25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dfd8e-f715-4501-b9e3-ca4e81b3d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4bf800a-afbb-4b9c-8c02-d9966e3fc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ba6ae-3e13-4cc1-b272-3aa0eaf2531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6380cfd-ce1b-4281-bd15-c46ea71a3053}" ma:internalName="TaxCatchAll" ma:showField="CatchAllData" ma:web="a8bba6ae-3e13-4cc1-b272-3aa0eaf253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A447DA-63DA-402C-AFDF-4DBD909827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275336-C17C-4B88-83ED-0F7BDB3A27D1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8bba6ae-3e13-4cc1-b272-3aa0eaf25319"/>
    <ds:schemaRef ds:uri="b20dfd8e-f715-4501-b9e3-ca4e81b3db04"/>
  </ds:schemaRefs>
</ds:datastoreItem>
</file>

<file path=customXml/itemProps3.xml><?xml version="1.0" encoding="utf-8"?>
<ds:datastoreItem xmlns:ds="http://schemas.openxmlformats.org/officeDocument/2006/customXml" ds:itemID="{44388312-7446-4B85-9391-A494E43D2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dfd8e-f715-4501-b9e3-ca4e81b3db04"/>
    <ds:schemaRef ds:uri="a8bba6ae-3e13-4cc1-b272-3aa0eaf25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AKT (4) Aprill</vt:lpstr>
      <vt:lpstr>AKT (3) Veebruar</vt:lpstr>
      <vt:lpstr>AKT (2) Detsember</vt:lpstr>
      <vt:lpstr>AKT 1</vt:lpstr>
      <vt:lpstr>'AKT (2) Detsember'!Print_Area</vt:lpstr>
      <vt:lpstr>'AKT (3) Veebruar'!Print_Area</vt:lpstr>
      <vt:lpstr>'AKT (4) Aprill'!Print_Area</vt:lpstr>
      <vt:lpstr>'AKT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2025-05-08T10:45:21Z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0x010100C0F973721A52574982D506FEFB817CA8</vt:lpwstr>
  </property>
  <property fmtid="{D5CDD505-2E9C-101B-9397-08002B2CF9AE}" pid="3" name="MediaServiceImageTags">
    <vt:lpwstr/>
  </property>
  <property fmtid="{D5CDD505-2E9C-101B-9397-08002B2CF9AE}" pid="4" name="Order">
    <vt:r8>29500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